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drawings/drawing3.xml" ContentType="application/vnd.openxmlformats-officedocument.drawing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 codeName="{564CA151-5A5B-428A-3C10-775976492406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oosterom.HQ\Documents\Labour Minute Costing\Final Tools\revised again\"/>
    </mc:Choice>
  </mc:AlternateContent>
  <xr:revisionPtr revIDLastSave="0" documentId="13_ncr:1_{392A0024-0E24-49DB-B09D-A64D869EB701}" xr6:coauthVersionLast="45" xr6:coauthVersionMax="45" xr10:uidLastSave="{00000000-0000-0000-0000-000000000000}"/>
  <bookViews>
    <workbookView xWindow="-120" yWindow="-120" windowWidth="29040" windowHeight="15840" xr2:uid="{A1DBB64E-23DE-4FA3-80F2-2B13069D2789}"/>
  </bookViews>
  <sheets>
    <sheet name="Factory Input Fields" sheetId="8" r:id="rId1"/>
    <sheet name="Product Style Costing" sheetId="9" r:id="rId2"/>
    <sheet name="Labour Minute Value Bulgaria" sheetId="2" r:id="rId3"/>
  </sheets>
  <definedNames>
    <definedName name="_xlnm.Print_Area" localSheetId="2">'Labour Minute Value Bulgaria'!$A$1:$R$34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8" i="9" l="1"/>
  <c r="E24" i="9"/>
  <c r="C21" i="8" l="1"/>
  <c r="C17" i="8" l="1"/>
  <c r="E27" i="2" l="1"/>
  <c r="H27" i="2" s="1"/>
  <c r="C23" i="8"/>
  <c r="R23" i="2" l="1"/>
  <c r="H13" i="8" l="1"/>
  <c r="C49" i="8" l="1"/>
  <c r="R22" i="2"/>
  <c r="H5" i="2"/>
  <c r="C24" i="8"/>
  <c r="B5" i="2"/>
  <c r="D51" i="8" s="1"/>
  <c r="E5" i="2"/>
  <c r="R13" i="2"/>
  <c r="R24" i="2"/>
  <c r="R20" i="2"/>
  <c r="R18" i="2"/>
  <c r="R17" i="2"/>
  <c r="R16" i="2"/>
  <c r="R15" i="2"/>
  <c r="R14" i="2"/>
  <c r="O5" i="2"/>
  <c r="L6" i="2"/>
  <c r="L5" i="2"/>
  <c r="F27" i="2" l="1"/>
  <c r="I27" i="2"/>
  <c r="C55" i="8"/>
  <c r="C54" i="8"/>
  <c r="E51" i="8"/>
  <c r="E23" i="2"/>
  <c r="H23" i="2"/>
  <c r="H24" i="2"/>
  <c r="H22" i="2"/>
  <c r="D50" i="8"/>
  <c r="E50" i="8" s="1"/>
  <c r="E14" i="2"/>
  <c r="H14" i="2"/>
  <c r="E13" i="2"/>
  <c r="H13" i="2"/>
  <c r="H61" i="8" l="1"/>
  <c r="H15" i="9" s="1"/>
  <c r="E33" i="9" s="1"/>
  <c r="H62" i="8"/>
  <c r="H16" i="9" s="1"/>
  <c r="H18" i="2"/>
  <c r="H17" i="2"/>
  <c r="H16" i="2"/>
  <c r="H15" i="2"/>
  <c r="H20" i="2"/>
  <c r="E24" i="2"/>
  <c r="E22" i="2"/>
  <c r="E20" i="2"/>
  <c r="E18" i="2"/>
  <c r="E17" i="2"/>
  <c r="E16" i="2"/>
  <c r="E15" i="2"/>
  <c r="E31" i="2"/>
  <c r="F42" i="8" s="1"/>
  <c r="F43" i="8" s="1"/>
  <c r="H31" i="2"/>
  <c r="E10" i="2"/>
  <c r="E12" i="2" s="1"/>
  <c r="F19" i="2"/>
  <c r="H10" i="2"/>
  <c r="I11" i="2" s="1"/>
  <c r="I12" i="2" s="1"/>
  <c r="I19" i="2"/>
  <c r="D47" i="8"/>
  <c r="E47" i="8" s="1"/>
  <c r="D48" i="8"/>
  <c r="E48" i="8" s="1"/>
  <c r="C43" i="8"/>
  <c r="C42" i="8"/>
  <c r="B43" i="8"/>
  <c r="B62" i="8" s="1"/>
  <c r="B16" i="9" s="1"/>
  <c r="B42" i="8"/>
  <c r="B61" i="8" s="1"/>
  <c r="B15" i="9" s="1"/>
  <c r="F11" i="2" l="1"/>
  <c r="F12" i="2" s="1"/>
  <c r="F21" i="2" s="1"/>
  <c r="F25" i="2" s="1"/>
  <c r="F26" i="2" s="1"/>
  <c r="F28" i="2" s="1"/>
  <c r="F29" i="2" s="1"/>
  <c r="C52" i="8"/>
  <c r="H12" i="2"/>
  <c r="H19" i="2"/>
  <c r="I21" i="2"/>
  <c r="I25" i="2" s="1"/>
  <c r="I26" i="2" s="1"/>
  <c r="I28" i="2" s="1"/>
  <c r="I29" i="2" s="1"/>
  <c r="D49" i="8"/>
  <c r="E49" i="8" s="1"/>
  <c r="E19" i="2"/>
  <c r="E21" i="2" s="1"/>
  <c r="E25" i="2" s="1"/>
  <c r="E26" i="2" s="1"/>
  <c r="E60" i="8"/>
  <c r="F14" i="9" l="1"/>
  <c r="D31" i="9" s="1"/>
  <c r="E14" i="9"/>
  <c r="D30" i="9" s="1"/>
  <c r="H21" i="2"/>
  <c r="H25" i="2" s="1"/>
  <c r="H26" i="2" s="1"/>
  <c r="H28" i="2" s="1"/>
  <c r="H29" i="2" s="1"/>
  <c r="D52" i="8"/>
  <c r="E52" i="8"/>
  <c r="E28" i="2"/>
  <c r="E29" i="2" s="1"/>
  <c r="E30" i="2"/>
  <c r="E32" i="2" s="1"/>
  <c r="E33" i="2" s="1"/>
  <c r="F60" i="8"/>
  <c r="H30" i="2" l="1"/>
  <c r="E43" i="8" s="1"/>
  <c r="G43" i="8" s="1"/>
  <c r="H43" i="8" s="1"/>
  <c r="E62" i="8" s="1"/>
  <c r="E16" i="9" s="1"/>
  <c r="F30" i="9" s="1"/>
  <c r="E42" i="8"/>
  <c r="G42" i="8" s="1"/>
  <c r="H42" i="8" s="1"/>
  <c r="E61" i="8" s="1"/>
  <c r="G61" i="8" l="1"/>
  <c r="G15" i="9" s="1"/>
  <c r="I15" i="9" s="1"/>
  <c r="E15" i="9"/>
  <c r="E30" i="9" s="1"/>
  <c r="H32" i="2"/>
  <c r="H33" i="2" s="1"/>
  <c r="J43" i="8"/>
  <c r="I43" i="8"/>
  <c r="G62" i="8"/>
  <c r="G16" i="9" s="1"/>
  <c r="I16" i="9" s="1"/>
  <c r="J16" i="9" s="1"/>
  <c r="I62" i="8" l="1"/>
  <c r="F62" i="8"/>
  <c r="I61" i="8"/>
  <c r="F61" i="8"/>
  <c r="F15" i="9" l="1"/>
  <c r="E31" i="9" s="1"/>
  <c r="E32" i="9" s="1"/>
  <c r="E37" i="9" s="1"/>
  <c r="F16" i="9"/>
  <c r="F31" i="9" s="1"/>
  <c r="F32" i="9" s="1"/>
  <c r="F37" i="9" s="1"/>
  <c r="J62" i="8"/>
  <c r="F39" i="9" l="1"/>
  <c r="F38" i="9"/>
  <c r="F40" i="9" s="1"/>
  <c r="E38" i="9"/>
  <c r="E39" i="9"/>
  <c r="E40" i="9" l="1"/>
  <c r="E44" i="9" s="1"/>
  <c r="F44" i="9"/>
  <c r="F41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Klaus Hohenegger</author>
  </authors>
  <commentList>
    <comment ref="O5" authorId="0" shapeId="0" xr:uid="{29791737-F39B-B349-A7C3-E97374A047EF}">
      <text>
        <r>
          <rPr>
            <sz val="18"/>
            <color rgb="FF000000"/>
            <rFont val="Tahoma"/>
            <family val="2"/>
          </rPr>
          <t xml:space="preserve">
</t>
        </r>
        <r>
          <rPr>
            <sz val="18"/>
            <color rgb="FF000000"/>
            <rFont val="Tahoma"/>
            <family val="2"/>
          </rPr>
          <t xml:space="preserve">Total number of workers according total pay roll record of factory. </t>
        </r>
      </text>
    </comment>
    <comment ref="L6" authorId="0" shapeId="0" xr:uid="{5CEB56F2-0D55-6F4F-8F8F-8C424E38BD6A}">
      <text>
        <r>
          <rPr>
            <sz val="12"/>
            <color rgb="FF000000"/>
            <rFont val="Tahoma"/>
            <family val="2"/>
          </rPr>
          <t xml:space="preserve">
</t>
        </r>
        <r>
          <rPr>
            <sz val="18"/>
            <color rgb="FF000000"/>
            <rFont val="Tahoma"/>
            <family val="2"/>
          </rPr>
          <t xml:space="preserve">If OT at 75% occurs only in one week or on several days in a month then calculate the OT Hours value for one month using the factor of 4.3 weeks per month.
</t>
        </r>
        <r>
          <rPr>
            <sz val="18"/>
            <color rgb="FF000000"/>
            <rFont val="Tahoma"/>
            <family val="2"/>
          </rPr>
          <t xml:space="preserve">
</t>
        </r>
        <r>
          <rPr>
            <sz val="18"/>
            <color rgb="FF000000"/>
            <rFont val="Tahoma"/>
            <family val="2"/>
          </rPr>
          <t xml:space="preserve">Example: Factory works 8 OT hours one holiday of a month. Take the 8 hours divided by 4.3 and insert 1..86h into the calculator
</t>
        </r>
      </text>
    </comment>
  </commentList>
</comments>
</file>

<file path=xl/sharedStrings.xml><?xml version="1.0" encoding="utf-8"?>
<sst xmlns="http://schemas.openxmlformats.org/spreadsheetml/2006/main" count="225" uniqueCount="191">
  <si>
    <t>Monthly capacity minutes</t>
  </si>
  <si>
    <t>Basic Wage</t>
  </si>
  <si>
    <t>SubTOTAL 2</t>
  </si>
  <si>
    <t>Wage Item</t>
  </si>
  <si>
    <r>
      <rPr>
        <b/>
        <sz val="36"/>
        <color theme="0"/>
        <rFont val="Century Gothic"/>
        <family val="1"/>
      </rPr>
      <t>Explanatory</t>
    </r>
    <r>
      <rPr>
        <b/>
        <sz val="36"/>
        <color theme="0"/>
        <rFont val="Century Gothic"/>
        <family val="2"/>
      </rPr>
      <t xml:space="preserve"> Notes</t>
    </r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</si>
  <si>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</si>
  <si>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</si>
  <si>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</si>
  <si>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</si>
  <si>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</si>
  <si>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</si>
  <si>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</si>
  <si>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</si>
  <si>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</si>
  <si>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Step</t>
  </si>
  <si>
    <t>12)</t>
  </si>
  <si>
    <t>13)</t>
  </si>
  <si>
    <t>14)</t>
  </si>
  <si>
    <t xml:space="preserve">Overtime hours </t>
  </si>
  <si>
    <t>The yellow fields in the file are your input fields, where you should insert the actual information based on your factory</t>
  </si>
  <si>
    <t>15)</t>
  </si>
  <si>
    <t>17)</t>
  </si>
  <si>
    <t>Legal Minimum Wage
(Pay for time worked)</t>
  </si>
  <si>
    <t>Directly 
Paid
Benefits</t>
  </si>
  <si>
    <t>Employer 
labour
related
on-cost</t>
  </si>
  <si>
    <t>Standard Allowed Minutes</t>
  </si>
  <si>
    <t>Productivity Bonus</t>
  </si>
  <si>
    <t>Attendance bonus</t>
  </si>
  <si>
    <t>Total number of workers</t>
  </si>
  <si>
    <t xml:space="preserve">Overtime hours  </t>
  </si>
  <si>
    <t>Seniority Bonus</t>
  </si>
  <si>
    <t>Skills Bonus</t>
  </si>
  <si>
    <t>Any other Bonuses</t>
  </si>
  <si>
    <t>Actual OT Hours per week</t>
  </si>
  <si>
    <t>Labour Cost</t>
  </si>
  <si>
    <t>SubTOTAL 1</t>
  </si>
  <si>
    <t>Current Minimum Wage</t>
  </si>
  <si>
    <t>Wage Benchmark  
(new NMW, CBA, or LW)</t>
  </si>
  <si>
    <t>Current NMW</t>
  </si>
  <si>
    <t>New Wage Benchmark</t>
  </si>
  <si>
    <t>Regular working hours (40h)</t>
  </si>
  <si>
    <t xml:space="preserve">Regular working hours 40h/week 
</t>
  </si>
  <si>
    <t>Regular working hours (40)</t>
  </si>
  <si>
    <t>Labour Minute Value €</t>
  </si>
  <si>
    <r>
      <t xml:space="preserve">Labour Minute Value € </t>
    </r>
    <r>
      <rPr>
        <b/>
        <i/>
        <sz val="22"/>
        <rFont val="Century Gothic"/>
        <family val="2"/>
      </rPr>
      <t>incl. OT</t>
    </r>
    <r>
      <rPr>
        <b/>
        <sz val="22"/>
        <rFont val="Century Gothic"/>
        <family val="2"/>
      </rPr>
      <t xml:space="preserve"> </t>
    </r>
  </si>
  <si>
    <t>Any additional employer labour-related on-costs</t>
  </si>
  <si>
    <t>Factory Labour Minute Value and Product Labour Calculator Tool Bulgaria</t>
  </si>
  <si>
    <t>Payable sick leaves</t>
  </si>
  <si>
    <t>Social Insurace Foundation 18.52%</t>
  </si>
  <si>
    <t>Periodical Health examination paid by Employer</t>
  </si>
  <si>
    <r>
      <t xml:space="preserve">Exchange rate BGN (Lev) - €
</t>
    </r>
    <r>
      <rPr>
        <sz val="18"/>
        <color theme="1"/>
        <rFont val="Century Gothic"/>
        <family val="2"/>
      </rPr>
      <t>(</t>
    </r>
    <r>
      <rPr>
        <i/>
        <sz val="18"/>
        <color theme="1"/>
        <rFont val="Century Gothic"/>
        <family val="2"/>
      </rPr>
      <t>change to actual</t>
    </r>
    <r>
      <rPr>
        <sz val="18"/>
        <color theme="1"/>
        <rFont val="Century Gothic"/>
        <family val="2"/>
      </rPr>
      <t xml:space="preserve">) </t>
    </r>
  </si>
  <si>
    <r>
      <t xml:space="preserve">Labour Minute Value Lev
</t>
    </r>
    <r>
      <rPr>
        <i/>
        <sz val="22"/>
        <rFont val="Century Gothic"/>
        <family val="2"/>
      </rPr>
      <t>(row 23/24)</t>
    </r>
  </si>
  <si>
    <t>TOTAL Labour cost per worker in Lev</t>
  </si>
  <si>
    <t>Total OT Wage</t>
  </si>
  <si>
    <t>Maternity leave health insurance 2.1%</t>
  </si>
  <si>
    <t>Date:</t>
  </si>
  <si>
    <t>% increase</t>
  </si>
  <si>
    <t xml:space="preserve">Factory Selling Price </t>
  </si>
  <si>
    <t>Buying House Commission</t>
  </si>
  <si>
    <t>Insert your profit margin.</t>
  </si>
  <si>
    <t>Profit Margin</t>
  </si>
  <si>
    <t>Total Garment Manufacturing Cost</t>
  </si>
  <si>
    <t>Import tax and duties</t>
  </si>
  <si>
    <t xml:space="preserve">Logistic costs (inbound-outbound) </t>
  </si>
  <si>
    <t>Outsourced processes</t>
  </si>
  <si>
    <t>Overhead Cost (electricity, fuel ..)</t>
  </si>
  <si>
    <t>Total labour cost</t>
  </si>
  <si>
    <t>Indirect</t>
  </si>
  <si>
    <t>Direct</t>
  </si>
  <si>
    <t>Factory labour minute value x SAM / efficiency %</t>
  </si>
  <si>
    <t>at Target Wage</t>
  </si>
  <si>
    <t>at 2020 LMW</t>
  </si>
  <si>
    <t>Total CM Costs</t>
  </si>
  <si>
    <t>Total Material Costs</t>
  </si>
  <si>
    <t>Total amount per piece for polybag, packaging, hangtag</t>
  </si>
  <si>
    <t>Polybag, packaging, labelling</t>
  </si>
  <si>
    <t>Accessories</t>
  </si>
  <si>
    <t>Fabric</t>
  </si>
  <si>
    <t>Actual number of sewing minutes for style</t>
  </si>
  <si>
    <t>Efficiency Percentage</t>
  </si>
  <si>
    <t xml:space="preserve">Standard Allowed (sewing) Minutes of the style you want to calculate per piece. </t>
  </si>
  <si>
    <t>Style name or number of the Product</t>
  </si>
  <si>
    <t>Style Name / Number</t>
  </si>
  <si>
    <t>Notes</t>
  </si>
  <si>
    <t>Details / Calculations</t>
  </si>
  <si>
    <t>Items provided by the factory</t>
  </si>
  <si>
    <t>Calculating the cost for a product style</t>
  </si>
  <si>
    <r>
      <rPr>
        <b/>
        <sz val="11"/>
        <rFont val="Century Gothic"/>
        <family val="2"/>
      </rPr>
      <t>Factory Labour/Working Minute Value</t>
    </r>
    <r>
      <rPr>
        <b/>
        <sz val="10"/>
        <rFont val="Century Gothic"/>
        <family val="2"/>
      </rPr>
      <t xml:space="preserve"> </t>
    </r>
    <r>
      <rPr>
        <b/>
        <sz val="12"/>
        <rFont val="Century Gothic"/>
        <family val="2"/>
      </rPr>
      <t xml:space="preserve">
</t>
    </r>
    <r>
      <rPr>
        <b/>
        <sz val="10"/>
        <rFont val="Century Gothic"/>
        <family val="2"/>
      </rPr>
      <t>(based on 2019 Legal Minimum Wage)</t>
    </r>
  </si>
  <si>
    <t>A+B</t>
  </si>
  <si>
    <t>Increment (in%)</t>
  </si>
  <si>
    <t>Total Working Minute Cost (C+D)</t>
  </si>
  <si>
    <t>Overhead (D)</t>
  </si>
  <si>
    <t>Factory Labour Minute Value (C)</t>
  </si>
  <si>
    <t>Indirect Labour  (B)</t>
  </si>
  <si>
    <t>Direct Labour (A)</t>
  </si>
  <si>
    <t>Description</t>
  </si>
  <si>
    <t>Wage (month)</t>
  </si>
  <si>
    <t>Once you have inserted all above you should get following information:</t>
  </si>
  <si>
    <t>2)</t>
  </si>
  <si>
    <t xml:space="preserve">per minute </t>
  </si>
  <si>
    <t>Monthly Operational Expenses in the Factory</t>
  </si>
  <si>
    <t>Difference (absolute)</t>
  </si>
  <si>
    <t>Capacity Minutes</t>
  </si>
  <si>
    <t>Labour Cost  avg. worker</t>
  </si>
  <si>
    <t>1)</t>
  </si>
  <si>
    <t>Value</t>
  </si>
  <si>
    <t>Responsible staff (optional)</t>
  </si>
  <si>
    <t>Factory Name (optional)</t>
  </si>
  <si>
    <t>Instructions and input fields, calculation and comparison of labour minute values</t>
  </si>
  <si>
    <t>Labour Minute Value (Lev)</t>
  </si>
  <si>
    <t>in Bulgarian Lev</t>
  </si>
  <si>
    <t>Labour Minute Value (EUR)</t>
  </si>
  <si>
    <t>in EUR</t>
  </si>
  <si>
    <t>Fabric costs per piece (incl. wastage %) in EUR</t>
  </si>
  <si>
    <t>Costs for accessories (buttons, zippers, etc) per piece in EUR</t>
  </si>
  <si>
    <t>If applicable, amount paid per piece for outsourced processes (e.g. embroidery, washing, printing) in EUR</t>
  </si>
  <si>
    <t>Cost for logistics (inbound and out-bound) calculated per piece in EUR</t>
  </si>
  <si>
    <t>Cost for import tax and duties calculated per piece in EUR</t>
  </si>
  <si>
    <t>CHECK: insert the FOB price you receive from the buyer (in EUR).</t>
  </si>
  <si>
    <t>Insert the total amount paid for Direct Labour (i.e. sewing operators) per month in Lev.</t>
  </si>
  <si>
    <t>Insert the total amount paid for Indirect Labour (all other labour costs besides sewing, e.g. cutting, QC, maintainance, security, cleaning, office staff etc.) per month in Lev.</t>
  </si>
  <si>
    <t>Insert the average overhead costs in the factory: rent, fuel, electricity, training, interest payments, depreciation on building, safety measures, etc. per month in Lev.</t>
  </si>
  <si>
    <r>
      <rPr>
        <b/>
        <i/>
        <sz val="10"/>
        <color theme="1"/>
        <rFont val="Century Gothic"/>
        <family val="2"/>
      </rPr>
      <t>If applicable</t>
    </r>
    <r>
      <rPr>
        <sz val="10"/>
        <color theme="1"/>
        <rFont val="Century Gothic"/>
        <family val="1"/>
      </rPr>
      <t>, insert the buying houses commission %</t>
    </r>
  </si>
  <si>
    <t>18)</t>
  </si>
  <si>
    <t xml:space="preserve"> @150%</t>
  </si>
  <si>
    <t xml:space="preserve"> @175%</t>
  </si>
  <si>
    <t>SubTOTAL 3</t>
  </si>
  <si>
    <t>Regular working time: 40h/week x 4.33 x 60min
Overtime: Actual OT/week x 4.33 x 60min</t>
  </si>
  <si>
    <r>
      <t>Monthly Labour Cost</t>
    </r>
    <r>
      <rPr>
        <b/>
        <i/>
        <sz val="22"/>
        <rFont val="Century Gothic"/>
        <family val="2"/>
      </rPr>
      <t xml:space="preserve"> incl. OT</t>
    </r>
    <r>
      <rPr>
        <b/>
        <sz val="22"/>
        <rFont val="Century Gothic"/>
        <family val="2"/>
      </rPr>
      <t xml:space="preserve"> in Lev
</t>
    </r>
    <r>
      <rPr>
        <i/>
        <sz val="22"/>
        <rFont val="Century Gothic"/>
        <family val="2"/>
      </rPr>
      <t>(sum row 26)</t>
    </r>
  </si>
  <si>
    <r>
      <t>Monthly capacity minutes</t>
    </r>
    <r>
      <rPr>
        <b/>
        <i/>
        <sz val="22"/>
        <rFont val="Century Gothic"/>
        <family val="2"/>
      </rPr>
      <t xml:space="preserve"> incl. OT</t>
    </r>
    <r>
      <rPr>
        <b/>
        <sz val="22"/>
        <rFont val="Century Gothic"/>
        <family val="2"/>
      </rPr>
      <t xml:space="preserve"> 
</t>
    </r>
    <r>
      <rPr>
        <i/>
        <sz val="22"/>
        <rFont val="Century Gothic"/>
        <family val="2"/>
      </rPr>
      <t>(sum row 27)</t>
    </r>
  </si>
  <si>
    <r>
      <t xml:space="preserve">Labour minute Value Lev </t>
    </r>
    <r>
      <rPr>
        <b/>
        <i/>
        <sz val="22"/>
        <rFont val="Century Gothic"/>
        <family val="2"/>
      </rPr>
      <t>incl. O</t>
    </r>
    <r>
      <rPr>
        <b/>
        <sz val="22"/>
        <rFont val="Century Gothic"/>
        <family val="2"/>
      </rPr>
      <t xml:space="preserve">T 
</t>
    </r>
    <r>
      <rPr>
        <i/>
        <sz val="22"/>
        <rFont val="Century Gothic"/>
        <family val="2"/>
      </rPr>
      <t>(row 30/31)</t>
    </r>
  </si>
  <si>
    <t>Factory Labour Minute and Product Costing Calculator - Bulgaria</t>
  </si>
  <si>
    <r>
      <t xml:space="preserve">Insert the average </t>
    </r>
    <r>
      <rPr>
        <b/>
        <sz val="11"/>
        <color theme="1"/>
        <rFont val="Century Gothic"/>
        <family val="2"/>
      </rPr>
      <t>weekly Overtime Hours</t>
    </r>
    <r>
      <rPr>
        <sz val="11"/>
        <color theme="1"/>
        <rFont val="Century Gothic"/>
        <family val="2"/>
      </rPr>
      <t xml:space="preserve"> @150% of your factory.</t>
    </r>
  </si>
  <si>
    <r>
      <t xml:space="preserve">Insert the average </t>
    </r>
    <r>
      <rPr>
        <b/>
        <sz val="11"/>
        <color theme="1"/>
        <rFont val="Century Gothic"/>
        <family val="2"/>
      </rPr>
      <t>weekly Overtime Hours</t>
    </r>
    <r>
      <rPr>
        <sz val="11"/>
        <color theme="1"/>
        <rFont val="Century Gothic"/>
        <family val="2"/>
      </rPr>
      <t xml:space="preserve"> @175% of your factory.</t>
    </r>
  </si>
  <si>
    <r>
      <t xml:space="preserve">Total </t>
    </r>
    <r>
      <rPr>
        <b/>
        <sz val="11"/>
        <color theme="1"/>
        <rFont val="Century Gothic"/>
        <family val="2"/>
      </rPr>
      <t xml:space="preserve">number of production workers </t>
    </r>
    <r>
      <rPr>
        <sz val="11"/>
        <color theme="1"/>
        <rFont val="Century Gothic"/>
        <family val="2"/>
      </rPr>
      <t>in the factory.</t>
    </r>
  </si>
  <si>
    <r>
      <t xml:space="preserve">Insert </t>
    </r>
    <r>
      <rPr>
        <b/>
        <sz val="11"/>
        <color theme="1"/>
        <rFont val="Century Gothic"/>
        <family val="2"/>
      </rPr>
      <t>total number of sewing operators</t>
    </r>
    <r>
      <rPr>
        <sz val="11"/>
        <color theme="1"/>
        <rFont val="Century Gothic"/>
        <family val="2"/>
      </rPr>
      <t xml:space="preserve"> working </t>
    </r>
    <r>
      <rPr>
        <i/>
        <sz val="11"/>
        <color theme="1"/>
        <rFont val="Century Gothic"/>
        <family val="2"/>
      </rPr>
      <t>actively</t>
    </r>
    <r>
      <rPr>
        <sz val="11"/>
        <color theme="1"/>
        <rFont val="Century Gothic"/>
        <family val="2"/>
      </rPr>
      <t xml:space="preserve"> in the prod. lines (i.e. # machines in the lines determine capacity minutes), which means:</t>
    </r>
  </si>
  <si>
    <t>of workforce</t>
  </si>
  <si>
    <t>Legal Minimum Wage</t>
  </si>
  <si>
    <t>Insert the Wage Benchmark  (new NMW, CBA, or LW)</t>
  </si>
  <si>
    <r>
      <rPr>
        <b/>
        <sz val="11"/>
        <color theme="1"/>
        <rFont val="Century Gothic"/>
        <family val="2"/>
      </rPr>
      <t>Total number of monthly sewing minutes</t>
    </r>
    <r>
      <rPr>
        <sz val="11"/>
        <color theme="1"/>
        <rFont val="Century Gothic"/>
        <family val="2"/>
      </rPr>
      <t xml:space="preserve"> (number of sewing operators x (40 + weekly OT hours) x 4.33 x 60 MINUS average monthly number of minutes on days not worked (i.e. paid public leave). </t>
    </r>
  </si>
  <si>
    <r>
      <t xml:space="preserve">If appliable, Insert the total </t>
    </r>
    <r>
      <rPr>
        <b/>
        <sz val="11"/>
        <color theme="1"/>
        <rFont val="Century Gothic"/>
        <family val="2"/>
      </rPr>
      <t xml:space="preserve">additional costs per month for </t>
    </r>
    <r>
      <rPr>
        <b/>
        <sz val="11"/>
        <color rgb="FFFF0000"/>
        <rFont val="Century Gothic"/>
        <family val="2"/>
      </rPr>
      <t>Covid-19</t>
    </r>
    <r>
      <rPr>
        <b/>
        <sz val="11"/>
        <color theme="1"/>
        <rFont val="Century Gothic"/>
        <family val="2"/>
      </rPr>
      <t xml:space="preserve"> measures</t>
    </r>
    <r>
      <rPr>
        <sz val="11"/>
        <color theme="1"/>
        <rFont val="Century Gothic"/>
        <family val="2"/>
      </rPr>
      <t xml:space="preserve"> (e.g. face masks, desinfectants, temperature scanning, etc).  </t>
    </r>
  </si>
  <si>
    <r>
      <rPr>
        <b/>
        <sz val="11"/>
        <rFont val="Century Gothic"/>
        <family val="2"/>
      </rPr>
      <t>Factory Labour/Working Minute Value</t>
    </r>
    <r>
      <rPr>
        <b/>
        <sz val="12"/>
        <rFont val="Century Gothic"/>
        <family val="2"/>
      </rPr>
      <t xml:space="preserve">  
</t>
    </r>
    <r>
      <rPr>
        <b/>
        <sz val="9.5"/>
        <rFont val="Century Gothic"/>
        <family val="2"/>
      </rPr>
      <t>(based on choosen wage benchmark /</t>
    </r>
    <r>
      <rPr>
        <b/>
        <sz val="12"/>
        <rFont val="Century Gothic"/>
        <family val="2"/>
      </rPr>
      <t>new NMW, CBA, or LW)</t>
    </r>
  </si>
  <si>
    <t>19)</t>
  </si>
  <si>
    <t>20)</t>
  </si>
  <si>
    <t>21)</t>
  </si>
  <si>
    <t>Exchange rate LEV - Euro</t>
  </si>
  <si>
    <t>https://api.fairwear.org/wp-content/uploads/2020/06/Guidance-for-Use-of-the-Fair-Wear-Labour-and-Minute-and-Product-Costing-Calculator-Final.pdf</t>
  </si>
  <si>
    <t>Total amount of medical leave allowance paid in the past YEAR</t>
  </si>
  <si>
    <t>Total amount paid in productivity bonuses per MONTH.</t>
  </si>
  <si>
    <t>Total amount paid in attendance bonuses per  MONTH.</t>
  </si>
  <si>
    <t>Total amount paid in seniority bonuses per MONTH.</t>
  </si>
  <si>
    <t>Total amount paid in skills bonuses per MONTH.</t>
  </si>
  <si>
    <t>Total amount paid in additional bonuses per MONTH.</t>
  </si>
  <si>
    <t>Total amount in maternity health insurance paid per YEAR.</t>
  </si>
  <si>
    <t>Total amount of any additional employer labour-related on-costs paid per  YEAR.</t>
  </si>
  <si>
    <r>
      <t xml:space="preserve">Maximum OT / week is </t>
    </r>
    <r>
      <rPr>
        <u/>
        <sz val="20"/>
        <rFont val="Century Gothic"/>
        <family val="2"/>
      </rPr>
      <t>6h/day, 30h/month,</t>
    </r>
    <r>
      <rPr>
        <sz val="20"/>
        <rFont val="Century Gothic"/>
        <family val="2"/>
      </rPr>
      <t xml:space="preserve"> 150h/calendar year @150% or 175% pay
Actual OT hours per week are inserted in Cell L5 &amp; L6.</t>
    </r>
  </si>
  <si>
    <t>Insert the order size (# pieces)</t>
  </si>
  <si>
    <t>Order Value</t>
  </si>
  <si>
    <t>Total factory expenses per month in Lev / working minute costs (which can be compared with the working minute costs based on prevailing min. wage (Cell I-51/52) as a plausibility check).</t>
  </si>
  <si>
    <r>
      <t xml:space="preserve">Total number of </t>
    </r>
    <r>
      <rPr>
        <b/>
        <sz val="11"/>
        <color theme="1"/>
        <rFont val="Century Gothic"/>
        <family val="2"/>
      </rPr>
      <t>paid public holiday days</t>
    </r>
    <r>
      <rPr>
        <sz val="11"/>
        <color theme="1"/>
        <rFont val="Century Gothic"/>
        <family val="2"/>
      </rPr>
      <t xml:space="preserve"> per year when the factory is closed and workers are paid.
As per law, workers are entitled to 16 days.</t>
    </r>
  </si>
  <si>
    <r>
      <t xml:space="preserve">Insert the total amount of </t>
    </r>
    <r>
      <rPr>
        <b/>
        <sz val="11"/>
        <color theme="1"/>
        <rFont val="Century Gothic"/>
        <family val="2"/>
      </rPr>
      <t>medical (sick-) leave allowance</t>
    </r>
    <r>
      <rPr>
        <sz val="11"/>
        <color theme="1"/>
        <rFont val="Century Gothic"/>
        <family val="2"/>
      </rPr>
      <t xml:space="preserve"> paid in the past </t>
    </r>
    <r>
      <rPr>
        <u/>
        <sz val="11"/>
        <color theme="1"/>
        <rFont val="Century Gothic"/>
        <family val="2"/>
      </rPr>
      <t>YEAR</t>
    </r>
    <r>
      <rPr>
        <sz val="11"/>
        <color theme="1"/>
        <rFont val="Century Gothic"/>
        <family val="2"/>
      </rPr>
      <t>.</t>
    </r>
  </si>
  <si>
    <r>
      <t xml:space="preserve">Insert total amount paid in </t>
    </r>
    <r>
      <rPr>
        <b/>
        <sz val="11"/>
        <color theme="1"/>
        <rFont val="Century Gothic"/>
        <family val="2"/>
      </rPr>
      <t>productivity bonuses</t>
    </r>
    <r>
      <rPr>
        <sz val="11"/>
        <color theme="1"/>
        <rFont val="Century Gothic"/>
        <family val="2"/>
      </rPr>
      <t xml:space="preserve"> per </t>
    </r>
    <r>
      <rPr>
        <u/>
        <sz val="11"/>
        <color theme="1"/>
        <rFont val="Century Gothic"/>
        <family val="2"/>
      </rPr>
      <t>MONTH</t>
    </r>
    <r>
      <rPr>
        <sz val="11"/>
        <color theme="1"/>
        <rFont val="Century Gothic"/>
        <family val="2"/>
      </rPr>
      <t>.</t>
    </r>
  </si>
  <si>
    <r>
      <t>Insert total amount paid in</t>
    </r>
    <r>
      <rPr>
        <b/>
        <sz val="11"/>
        <color theme="1"/>
        <rFont val="Century Gothic"/>
        <family val="2"/>
      </rPr>
      <t xml:space="preserve"> attendance bonuses</t>
    </r>
    <r>
      <rPr>
        <sz val="11"/>
        <color theme="1"/>
        <rFont val="Century Gothic"/>
        <family val="2"/>
      </rPr>
      <t xml:space="preserve"> per </t>
    </r>
    <r>
      <rPr>
        <u/>
        <sz val="11"/>
        <color theme="1"/>
        <rFont val="Century Gothic"/>
        <family val="2"/>
      </rPr>
      <t>MONTH</t>
    </r>
    <r>
      <rPr>
        <sz val="11"/>
        <color theme="1"/>
        <rFont val="Century Gothic"/>
        <family val="2"/>
      </rPr>
      <t>.</t>
    </r>
  </si>
  <si>
    <r>
      <t xml:space="preserve">Insert total amount paid in </t>
    </r>
    <r>
      <rPr>
        <b/>
        <sz val="11"/>
        <color theme="1"/>
        <rFont val="Century Gothic"/>
        <family val="2"/>
      </rPr>
      <t>seniority bonuses</t>
    </r>
    <r>
      <rPr>
        <sz val="11"/>
        <color theme="1"/>
        <rFont val="Century Gothic"/>
        <family val="2"/>
      </rPr>
      <t xml:space="preserve"> per </t>
    </r>
    <r>
      <rPr>
        <u/>
        <sz val="11"/>
        <color theme="1"/>
        <rFont val="Century Gothic"/>
        <family val="2"/>
      </rPr>
      <t>MONTH.</t>
    </r>
  </si>
  <si>
    <r>
      <t>Insert total amount paid in</t>
    </r>
    <r>
      <rPr>
        <b/>
        <sz val="11"/>
        <color theme="1"/>
        <rFont val="Century Gothic"/>
        <family val="2"/>
      </rPr>
      <t xml:space="preserve"> skills bonuses</t>
    </r>
    <r>
      <rPr>
        <sz val="11"/>
        <color theme="1"/>
        <rFont val="Century Gothic"/>
        <family val="2"/>
      </rPr>
      <t xml:space="preserve"> per </t>
    </r>
    <r>
      <rPr>
        <u/>
        <sz val="11"/>
        <color theme="1"/>
        <rFont val="Century Gothic"/>
        <family val="2"/>
      </rPr>
      <t>MONTH</t>
    </r>
    <r>
      <rPr>
        <sz val="11"/>
        <color theme="1"/>
        <rFont val="Century Gothic"/>
        <family val="2"/>
      </rPr>
      <t>.</t>
    </r>
  </si>
  <si>
    <r>
      <t xml:space="preserve">Insert total amount paid in </t>
    </r>
    <r>
      <rPr>
        <b/>
        <sz val="11"/>
        <color theme="1"/>
        <rFont val="Century Gothic"/>
        <family val="2"/>
      </rPr>
      <t>additional bonuses</t>
    </r>
    <r>
      <rPr>
        <sz val="11"/>
        <color theme="1"/>
        <rFont val="Century Gothic"/>
        <family val="2"/>
      </rPr>
      <t xml:space="preserve"> per </t>
    </r>
    <r>
      <rPr>
        <u/>
        <sz val="11"/>
        <color theme="1"/>
        <rFont val="Century Gothic"/>
        <family val="2"/>
      </rPr>
      <t>MONTH</t>
    </r>
    <r>
      <rPr>
        <sz val="11"/>
        <color theme="1"/>
        <rFont val="Century Gothic"/>
        <family val="2"/>
      </rPr>
      <t>.</t>
    </r>
  </si>
  <si>
    <r>
      <t xml:space="preserve">Insert total amount in </t>
    </r>
    <r>
      <rPr>
        <b/>
        <sz val="11"/>
        <color theme="1"/>
        <rFont val="Century Gothic"/>
        <family val="2"/>
      </rPr>
      <t>maternity health insurance</t>
    </r>
    <r>
      <rPr>
        <sz val="11"/>
        <color theme="1"/>
        <rFont val="Century Gothic"/>
        <family val="2"/>
      </rPr>
      <t xml:space="preserve"> paid per </t>
    </r>
    <r>
      <rPr>
        <u/>
        <sz val="11"/>
        <color theme="1"/>
        <rFont val="Century Gothic"/>
        <family val="2"/>
      </rPr>
      <t>YEAR</t>
    </r>
    <r>
      <rPr>
        <sz val="11"/>
        <color theme="1"/>
        <rFont val="Century Gothic"/>
        <family val="2"/>
      </rPr>
      <t>.</t>
    </r>
  </si>
  <si>
    <r>
      <t xml:space="preserve">Insert total amount paid for the </t>
    </r>
    <r>
      <rPr>
        <b/>
        <sz val="11"/>
        <color theme="1"/>
        <rFont val="Century Gothic"/>
        <family val="2"/>
      </rPr>
      <t>last health examination</t>
    </r>
    <r>
      <rPr>
        <sz val="11"/>
        <color theme="1"/>
        <rFont val="Century Gothic"/>
        <family val="2"/>
      </rPr>
      <t xml:space="preserve"> which occurs every three years.</t>
    </r>
  </si>
  <si>
    <t>Severence pay</t>
  </si>
  <si>
    <t>Total amount paid in severence pay per YEAR.</t>
  </si>
  <si>
    <r>
      <t xml:space="preserve">Insert total amount of any </t>
    </r>
    <r>
      <rPr>
        <b/>
        <sz val="11"/>
        <color theme="1"/>
        <rFont val="Century Gothic"/>
        <family val="2"/>
      </rPr>
      <t>additional employer labour-related on-costs</t>
    </r>
    <r>
      <rPr>
        <sz val="11"/>
        <color theme="1"/>
        <rFont val="Century Gothic"/>
        <family val="2"/>
      </rPr>
      <t xml:space="preserve"> paid per </t>
    </r>
    <r>
      <rPr>
        <u/>
        <sz val="11"/>
        <color theme="1"/>
        <rFont val="Century Gothic"/>
        <family val="2"/>
      </rPr>
      <t>YEAR</t>
    </r>
    <r>
      <rPr>
        <sz val="11"/>
        <color theme="1"/>
        <rFont val="Century Gothic"/>
        <family val="2"/>
      </rPr>
      <t>.</t>
    </r>
  </si>
  <si>
    <r>
      <t>Insert total amount paid in</t>
    </r>
    <r>
      <rPr>
        <b/>
        <sz val="11"/>
        <color theme="1"/>
        <rFont val="Century Gothic"/>
        <family val="2"/>
      </rPr>
      <t xml:space="preserve"> severence pay</t>
    </r>
    <r>
      <rPr>
        <sz val="11"/>
        <color theme="1"/>
        <rFont val="Century Gothic"/>
        <family val="2"/>
      </rPr>
      <t xml:space="preserve"> per </t>
    </r>
    <r>
      <rPr>
        <u/>
        <sz val="11"/>
        <color theme="1"/>
        <rFont val="Century Gothic"/>
        <family val="2"/>
      </rPr>
      <t>YEAR</t>
    </r>
    <r>
      <rPr>
        <sz val="11"/>
        <color theme="1"/>
        <rFont val="Century Gothic"/>
        <family val="2"/>
      </rPr>
      <t>.</t>
    </r>
  </si>
  <si>
    <r>
      <t xml:space="preserve">Total amount paid for the last Periodical Health examination (which happens </t>
    </r>
    <r>
      <rPr>
        <u/>
        <sz val="20"/>
        <rFont val="Century Gothic"/>
        <family val="2"/>
      </rPr>
      <t>every 3 years</t>
    </r>
    <r>
      <rPr>
        <sz val="20"/>
        <rFont val="Century Gothic"/>
        <family val="2"/>
      </rPr>
      <t xml:space="preserve">)
</t>
    </r>
  </si>
  <si>
    <r>
      <t xml:space="preserve">Based on the above step 18, total percentage paid for </t>
    </r>
    <r>
      <rPr>
        <b/>
        <sz val="11"/>
        <color theme="1"/>
        <rFont val="Century Gothic"/>
        <family val="2"/>
      </rPr>
      <t xml:space="preserve">Direct Labour </t>
    </r>
    <r>
      <rPr>
        <sz val="11"/>
        <color theme="1"/>
        <rFont val="Century Gothic"/>
        <family val="2"/>
      </rPr>
      <t>(i.e. sewing)</t>
    </r>
    <r>
      <rPr>
        <b/>
        <sz val="11"/>
        <color theme="1"/>
        <rFont val="Century Gothic"/>
        <family val="2"/>
      </rPr>
      <t>.</t>
    </r>
  </si>
  <si>
    <r>
      <t xml:space="preserve">Based o above step 19, total percentage paid for </t>
    </r>
    <r>
      <rPr>
        <b/>
        <sz val="11"/>
        <color theme="1"/>
        <rFont val="Century Gothic"/>
        <family val="2"/>
      </rPr>
      <t>Indirect Labour</t>
    </r>
    <r>
      <rPr>
        <sz val="11"/>
        <color theme="1"/>
        <rFont val="Century Gothic"/>
        <family val="2"/>
      </rPr>
      <t xml:space="preserve"> (all other labour costs besides sewing, e.g. cutting, QC, maintenance, security, cleaning, office staff etc)</t>
    </r>
    <r>
      <rPr>
        <b/>
        <sz val="11"/>
        <color theme="1"/>
        <rFont val="Century Gothic"/>
        <family val="2"/>
      </rPr>
      <t>.</t>
    </r>
  </si>
  <si>
    <t>workforce</t>
  </si>
  <si>
    <t>paid leave</t>
  </si>
  <si>
    <r>
      <t xml:space="preserve">Total number of </t>
    </r>
    <r>
      <rPr>
        <b/>
        <sz val="11"/>
        <color theme="1"/>
        <rFont val="Century Gothic"/>
        <family val="2"/>
      </rPr>
      <t>paid annual leave</t>
    </r>
    <r>
      <rPr>
        <sz val="11"/>
        <color theme="1"/>
        <rFont val="Century Gothic"/>
        <family val="2"/>
      </rPr>
      <t xml:space="preserve">. Employees are entitled to a minimum of 20 days/year of paid vacation (annual leave). </t>
    </r>
  </si>
  <si>
    <r>
      <t xml:space="preserve">Total </t>
    </r>
    <r>
      <rPr>
        <b/>
        <u/>
        <sz val="12"/>
        <color theme="1"/>
        <rFont val="Century Gothic"/>
        <family val="2"/>
      </rPr>
      <t>number</t>
    </r>
    <r>
      <rPr>
        <sz val="12"/>
        <color theme="1"/>
        <rFont val="Century Gothic"/>
        <family val="2"/>
      </rPr>
      <t xml:space="preserve"> of </t>
    </r>
    <r>
      <rPr>
        <b/>
        <sz val="12"/>
        <color theme="1"/>
        <rFont val="Century Gothic"/>
        <family val="2"/>
      </rPr>
      <t>paid leave days taken annually per worker</t>
    </r>
    <r>
      <rPr>
        <sz val="12"/>
        <color theme="1"/>
        <rFont val="Century Gothic"/>
        <family val="2"/>
      </rPr>
      <t>.</t>
    </r>
  </si>
  <si>
    <t>overtime</t>
  </si>
  <si>
    <t>Total number of OT Hours per week.</t>
  </si>
  <si>
    <t>capacity minutes</t>
  </si>
  <si>
    <r>
      <t>Total</t>
    </r>
    <r>
      <rPr>
        <b/>
        <sz val="11"/>
        <color theme="1"/>
        <rFont val="Century Gothic"/>
        <family val="2"/>
      </rPr>
      <t xml:space="preserve"> capacity minutes per worker/month</t>
    </r>
    <r>
      <rPr>
        <sz val="11"/>
        <color theme="1"/>
        <rFont val="Century Gothic"/>
        <family val="1"/>
      </rPr>
      <t xml:space="preserve">, based on regular (40 h/w) and overtime hours (C21) and adjusted for the total average number of paid leave taken annually per worker (C17). </t>
    </r>
  </si>
  <si>
    <t>paid benefits</t>
  </si>
  <si>
    <t>employer on-costs</t>
  </si>
  <si>
    <t>(operational expenses in EUR divided by the total monthly sewing minutes (C24)</t>
  </si>
  <si>
    <t>Total labour costs per month in Lev / Labour Minute Costs (calculated by dividing with sewing capacity minutes: C24)</t>
  </si>
  <si>
    <t>Brand Name</t>
  </si>
  <si>
    <r>
      <rPr>
        <b/>
        <sz val="9.5"/>
        <color theme="1"/>
        <rFont val="Century Gothic"/>
        <family val="2"/>
      </rPr>
      <t>Factory or line efficiency value</t>
    </r>
    <r>
      <rPr>
        <sz val="9.5"/>
        <color theme="1"/>
        <rFont val="Century Gothic"/>
        <family val="2"/>
      </rPr>
      <t xml:space="preserve">. </t>
    </r>
    <r>
      <rPr>
        <i/>
        <sz val="9.5"/>
        <color theme="1"/>
        <rFont val="Century Gothic"/>
        <family val="2"/>
      </rPr>
      <t xml:space="preserve">Note: One could also adjust this % to calculate the impact of </t>
    </r>
    <r>
      <rPr>
        <b/>
        <i/>
        <sz val="9.5"/>
        <color rgb="FFFF0000"/>
        <rFont val="Century Gothic"/>
        <family val="2"/>
      </rPr>
      <t>Covid-19</t>
    </r>
    <r>
      <rPr>
        <i/>
        <sz val="9.5"/>
        <color rgb="FFFF0000"/>
        <rFont val="Century Gothic"/>
        <family val="2"/>
      </rPr>
      <t xml:space="preserve"> </t>
    </r>
    <r>
      <rPr>
        <i/>
        <sz val="9.5"/>
        <color theme="1"/>
        <rFont val="Century Gothic"/>
        <family val="2"/>
      </rPr>
      <t xml:space="preserve">on labour (and product) costs due to possible efficiency loss. </t>
    </r>
  </si>
  <si>
    <t>Note: if you don't know the SAM and efficiency percentage, simply indicate the actual labour minutes under step 2, and 100% efficiency under step 3.</t>
  </si>
  <si>
    <t>Overhead costs per month (H15) x minutes spent on style (step 2-3).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</si>
</sst>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0.0000"/>
    <numFmt numFmtId="167" formatCode="_(* #,##0_);_(* \(#,##0\);_(* &quot;-&quot;??_);_(@_)"/>
    <numFmt numFmtId="168" formatCode="0.0"/>
    <numFmt numFmtId="169" formatCode="&quot;$&quot;#,##0.00"/>
    <numFmt numFmtId="170" formatCode="0.0%"/>
    <numFmt numFmtId="171" formatCode="0.000"/>
    <numFmt numFmtId="172" formatCode="&quot;$&quot;#,##0.000"/>
    <numFmt numFmtId="173" formatCode="[$€-2]\ #,##0.0000"/>
    <numFmt numFmtId="174" formatCode="&quot;$&quot;#,##0.00000"/>
    <numFmt numFmtId="175" formatCode="#,##0\ [$лв.-402]"/>
    <numFmt numFmtId="176" formatCode="#,##0.00\ [$лв.-402]"/>
    <numFmt numFmtId="177" formatCode="_([$€-2]\ * #,##0.00_);_([$€-2]\ * \(#,##0.00\);_([$€-2]\ * &quot;-&quot;??_);_(@_)"/>
    <numFmt numFmtId="178" formatCode="#,##0.0000\ [$лв.-402]"/>
    <numFmt numFmtId="179" formatCode="_([$€-2]\ * #,##0.000_);_([$€-2]\ * \(#,##0.000\);_([$€-2]\ * &quot;-&quot;??_);_(@_)"/>
    <numFmt numFmtId="180" formatCode="[$€-2]\ #,##0.00_);\([$€-2]\ #,##0.00\)"/>
    <numFmt numFmtId="181" formatCode="[$€-2]\ #,##0.000"/>
    <numFmt numFmtId="182" formatCode="#,##0.0000"/>
    <numFmt numFmtId="183" formatCode="_-[$€-2]\ * #,##0.000_ ;_-[$€-2]\ * \-#,##0.000\ ;_-[$€-2]\ * &quot;-&quot;???_ ;_-@_ "/>
    <numFmt numFmtId="184" formatCode="[$€-2]\ #,##0"/>
    <numFmt numFmtId="185" formatCode="#,##0.0"/>
  </numFmts>
  <fonts count="99" x14ac:knownFonts="1">
    <font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entury Gothic"/>
      <family val="1"/>
    </font>
    <font>
      <b/>
      <sz val="12"/>
      <color theme="1"/>
      <name val="Century Gothic"/>
      <family val="1"/>
    </font>
    <font>
      <sz val="12"/>
      <color theme="1"/>
      <name val="Calibri"/>
      <family val="2"/>
      <scheme val="minor"/>
    </font>
    <font>
      <b/>
      <sz val="16"/>
      <color theme="1"/>
      <name val="Century Gothic"/>
      <family val="1"/>
    </font>
    <font>
      <b/>
      <sz val="16"/>
      <color theme="0"/>
      <name val="Century Gothic"/>
      <family val="1"/>
    </font>
    <font>
      <b/>
      <sz val="36"/>
      <color theme="0"/>
      <name val="Century Gothic"/>
      <family val="1"/>
    </font>
    <font>
      <b/>
      <sz val="18"/>
      <color theme="1"/>
      <name val="Century Gothic"/>
      <family val="2"/>
    </font>
    <font>
      <b/>
      <sz val="18"/>
      <name val="Century Gothic"/>
      <family val="2"/>
    </font>
    <font>
      <sz val="18"/>
      <color theme="1"/>
      <name val="Century Gothic"/>
      <family val="2"/>
    </font>
    <font>
      <sz val="18"/>
      <name val="Century Gothic"/>
      <family val="2"/>
    </font>
    <font>
      <b/>
      <i/>
      <sz val="18"/>
      <name val="Century Gothic"/>
      <family val="2"/>
    </font>
    <font>
      <sz val="22"/>
      <color theme="1"/>
      <name val="Century Gothic"/>
      <family val="2"/>
    </font>
    <font>
      <sz val="22"/>
      <name val="Century Gothic"/>
      <family val="2"/>
    </font>
    <font>
      <b/>
      <sz val="22"/>
      <name val="Century Gothic"/>
      <family val="2"/>
    </font>
    <font>
      <b/>
      <sz val="22"/>
      <color theme="1"/>
      <name val="Century Gothic"/>
      <family val="2"/>
    </font>
    <font>
      <b/>
      <sz val="24"/>
      <name val="Century Gothic"/>
      <family val="2"/>
    </font>
    <font>
      <b/>
      <sz val="28"/>
      <color theme="1"/>
      <name val="Century Gothic"/>
      <family val="2"/>
    </font>
    <font>
      <b/>
      <i/>
      <sz val="22"/>
      <name val="Century Gothic"/>
      <family val="2"/>
    </font>
    <font>
      <b/>
      <sz val="24"/>
      <color theme="0"/>
      <name val="Century Gothic"/>
      <family val="2"/>
    </font>
    <font>
      <i/>
      <sz val="22"/>
      <name val="Century Gothic"/>
      <family val="2"/>
    </font>
    <font>
      <b/>
      <sz val="26"/>
      <name val="Century Gothic"/>
      <family val="2"/>
    </font>
    <font>
      <b/>
      <i/>
      <sz val="22"/>
      <color theme="1"/>
      <name val="Century Gothic"/>
      <family val="2"/>
    </font>
    <font>
      <i/>
      <sz val="18"/>
      <color theme="1"/>
      <name val="Century Gothic"/>
      <family val="2"/>
    </font>
    <font>
      <b/>
      <i/>
      <sz val="16"/>
      <color theme="1"/>
      <name val="Century Gothic"/>
      <family val="2"/>
    </font>
    <font>
      <i/>
      <sz val="12"/>
      <color theme="1"/>
      <name val="Century Gothic"/>
      <family val="2"/>
    </font>
    <font>
      <b/>
      <sz val="20"/>
      <color theme="1"/>
      <name val="Century Gothic"/>
      <family val="1"/>
    </font>
    <font>
      <sz val="24"/>
      <color theme="1"/>
      <name val="Century Gothic"/>
      <family val="2"/>
    </font>
    <font>
      <sz val="48"/>
      <color theme="1"/>
      <name val="Century Gothic"/>
      <family val="2"/>
    </font>
    <font>
      <b/>
      <sz val="36"/>
      <color theme="0"/>
      <name val="Century Gothic"/>
      <family val="2"/>
    </font>
    <font>
      <sz val="11"/>
      <color theme="1"/>
      <name val="Century Gothic"/>
      <family val="2"/>
    </font>
    <font>
      <b/>
      <sz val="12"/>
      <color theme="1"/>
      <name val="Century Gothic"/>
      <family val="2"/>
    </font>
    <font>
      <b/>
      <sz val="20"/>
      <color theme="1"/>
      <name val="Century Gothic"/>
      <family val="2"/>
    </font>
    <font>
      <b/>
      <sz val="12"/>
      <color theme="0"/>
      <name val="Century Gothic"/>
      <family val="2"/>
    </font>
    <font>
      <b/>
      <sz val="12"/>
      <name val="Century Gothic"/>
      <family val="2"/>
    </font>
    <font>
      <b/>
      <sz val="36"/>
      <color theme="1"/>
      <name val="Century Gothic"/>
      <family val="2"/>
    </font>
    <font>
      <b/>
      <sz val="36"/>
      <name val="Century Gothic"/>
      <family val="2"/>
    </font>
    <font>
      <b/>
      <sz val="18"/>
      <color theme="0"/>
      <name val="Century Gothic"/>
      <family val="2"/>
    </font>
    <font>
      <b/>
      <sz val="32"/>
      <color theme="1"/>
      <name val="Century Gothic"/>
      <family val="2"/>
    </font>
    <font>
      <b/>
      <sz val="28"/>
      <name val="Century Gothic"/>
      <family val="2"/>
    </font>
    <font>
      <b/>
      <sz val="14"/>
      <color theme="1"/>
      <name val="Century Gothic"/>
      <family val="2"/>
    </font>
    <font>
      <b/>
      <sz val="32"/>
      <name val="Century Gothic"/>
      <family val="2"/>
    </font>
    <font>
      <u/>
      <sz val="12"/>
      <color theme="10"/>
      <name val="Century Gothic"/>
      <family val="2"/>
    </font>
    <font>
      <sz val="12"/>
      <color rgb="FF000000"/>
      <name val="Tahoma"/>
      <family val="2"/>
    </font>
    <font>
      <sz val="18"/>
      <color rgb="FF000000"/>
      <name val="Tahoma"/>
      <family val="2"/>
    </font>
    <font>
      <sz val="12"/>
      <name val="Century Gothic"/>
      <family val="2"/>
    </font>
    <font>
      <b/>
      <sz val="14"/>
      <name val="Century Gothic"/>
      <family val="2"/>
    </font>
    <font>
      <sz val="10"/>
      <color theme="1"/>
      <name val="Century Gothic"/>
      <family val="1"/>
    </font>
    <font>
      <i/>
      <sz val="14"/>
      <color theme="1"/>
      <name val="Century Gothic"/>
      <family val="2"/>
    </font>
    <font>
      <b/>
      <i/>
      <sz val="14"/>
      <color theme="1"/>
      <name val="Century Gothic"/>
      <family val="2"/>
    </font>
    <font>
      <i/>
      <sz val="12"/>
      <name val="Century Gothic"/>
      <family val="2"/>
    </font>
    <font>
      <sz val="14"/>
      <color theme="1"/>
      <name val="Century Gothic"/>
      <family val="2"/>
    </font>
    <font>
      <b/>
      <i/>
      <sz val="12"/>
      <name val="Century Gothic"/>
      <family val="2"/>
    </font>
    <font>
      <i/>
      <sz val="11"/>
      <color theme="1"/>
      <name val="Century Gothic"/>
      <family val="2"/>
    </font>
    <font>
      <i/>
      <sz val="10"/>
      <name val="Century Gothic"/>
      <family val="2"/>
    </font>
    <font>
      <i/>
      <sz val="14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b/>
      <sz val="9.5"/>
      <name val="Century Gothic"/>
      <family val="2"/>
    </font>
    <font>
      <b/>
      <sz val="18"/>
      <color theme="9" tint="0.59999389629810485"/>
      <name val="Century Gothic"/>
      <family val="2"/>
    </font>
    <font>
      <b/>
      <sz val="26"/>
      <color theme="0"/>
      <name val="Century Gothic"/>
      <family val="1"/>
    </font>
    <font>
      <b/>
      <sz val="14"/>
      <color theme="0"/>
      <name val="Century Gothic"/>
      <family val="2"/>
    </font>
    <font>
      <b/>
      <sz val="10"/>
      <color theme="0"/>
      <name val="Century Gothic"/>
      <family val="2"/>
    </font>
    <font>
      <b/>
      <sz val="13.5"/>
      <color theme="0"/>
      <name val="Century Gothic"/>
      <family val="2"/>
    </font>
    <font>
      <sz val="11"/>
      <color theme="0"/>
      <name val="Century Gothic"/>
      <family val="2"/>
    </font>
    <font>
      <b/>
      <sz val="11"/>
      <color theme="1"/>
      <name val="Century Gothic"/>
      <family val="2"/>
    </font>
    <font>
      <sz val="16"/>
      <color theme="1"/>
      <name val="Century Gothic"/>
      <family val="2"/>
    </font>
    <font>
      <b/>
      <sz val="16"/>
      <color theme="1"/>
      <name val="Century Gothic"/>
      <family val="2"/>
    </font>
    <font>
      <sz val="12"/>
      <color theme="0"/>
      <name val="Century Gothic"/>
      <family val="2"/>
    </font>
    <font>
      <b/>
      <sz val="16"/>
      <color theme="0"/>
      <name val="Century Gothic"/>
      <family val="2"/>
    </font>
    <font>
      <b/>
      <sz val="16"/>
      <name val="Century Gothic"/>
      <family val="2"/>
    </font>
    <font>
      <b/>
      <sz val="11"/>
      <color theme="0"/>
      <name val="Century Gothic"/>
      <family val="2"/>
    </font>
    <font>
      <sz val="10"/>
      <color theme="1"/>
      <name val="Century Gothic"/>
      <family val="2"/>
    </font>
    <font>
      <b/>
      <i/>
      <sz val="10"/>
      <color theme="1"/>
      <name val="Century Gothic"/>
      <family val="2"/>
    </font>
    <font>
      <b/>
      <sz val="26"/>
      <color theme="1"/>
      <name val="Century Gothic"/>
      <family val="2"/>
    </font>
    <font>
      <b/>
      <sz val="11"/>
      <color rgb="FFFF0000"/>
      <name val="Century Gothic"/>
      <family val="2"/>
    </font>
    <font>
      <b/>
      <sz val="16"/>
      <color rgb="FFFF0000"/>
      <name val="Century Gothic"/>
      <family val="2"/>
    </font>
    <font>
      <b/>
      <sz val="12"/>
      <color rgb="FFFF0000"/>
      <name val="Century Gothic"/>
      <family val="2"/>
    </font>
    <font>
      <sz val="12"/>
      <color rgb="FF0000FF"/>
      <name val="Century Gothic"/>
      <family val="2"/>
    </font>
    <font>
      <u/>
      <sz val="10"/>
      <color theme="10"/>
      <name val="Century Gothic"/>
      <family val="2"/>
    </font>
    <font>
      <b/>
      <sz val="36"/>
      <color rgb="FFFF0000"/>
      <name val="Century Gothic"/>
      <family val="2"/>
    </font>
    <font>
      <sz val="36"/>
      <color rgb="FFFF0000"/>
      <name val="Century Gothic"/>
      <family val="2"/>
    </font>
    <font>
      <sz val="28"/>
      <color rgb="FFFF0000"/>
      <name val="Century Gothic"/>
      <family val="2"/>
    </font>
    <font>
      <sz val="20"/>
      <name val="Century Gothic"/>
      <family val="2"/>
    </font>
    <font>
      <u/>
      <sz val="20"/>
      <name val="Century Gothic"/>
      <family val="2"/>
    </font>
    <font>
      <b/>
      <i/>
      <sz val="20"/>
      <name val="Century Gothic"/>
      <family val="2"/>
    </font>
    <font>
      <sz val="20"/>
      <color theme="1"/>
      <name val="Century Gothic"/>
      <family val="2"/>
    </font>
    <font>
      <sz val="9.5"/>
      <color theme="1"/>
      <name val="Century Gothic"/>
      <family val="2"/>
    </font>
    <font>
      <b/>
      <sz val="9.5"/>
      <color theme="1"/>
      <name val="Century Gothic"/>
      <family val="2"/>
    </font>
    <font>
      <i/>
      <sz val="9.5"/>
      <color theme="1"/>
      <name val="Century Gothic"/>
      <family val="2"/>
    </font>
    <font>
      <b/>
      <i/>
      <sz val="9.5"/>
      <color rgb="FFFF0000"/>
      <name val="Century Gothic"/>
      <family val="2"/>
    </font>
    <font>
      <i/>
      <sz val="9.5"/>
      <color rgb="FFFF0000"/>
      <name val="Century Gothic"/>
      <family val="2"/>
    </font>
    <font>
      <u/>
      <sz val="11"/>
      <color theme="1"/>
      <name val="Century Gothic"/>
      <family val="2"/>
    </font>
    <font>
      <b/>
      <sz val="36"/>
      <color theme="1"/>
      <name val="Century Gothic"/>
      <family val="1"/>
    </font>
    <font>
      <sz val="14"/>
      <name val="Century Gothic"/>
      <family val="2"/>
    </font>
    <font>
      <b/>
      <u/>
      <sz val="14"/>
      <name val="Century Gothic"/>
      <family val="2"/>
    </font>
    <font>
      <b/>
      <u/>
      <sz val="12"/>
      <color theme="1"/>
      <name val="Century Gothic"/>
      <family val="2"/>
    </font>
    <font>
      <sz val="11"/>
      <color theme="1"/>
      <name val="Century Gothic"/>
      <family val="1"/>
    </font>
  </fonts>
  <fills count="18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gray0625">
        <bgColor rgb="FFFFFF00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3" fillId="0" borderId="0" applyNumberFormat="0" applyFill="0" applyBorder="0" applyAlignment="0" applyProtection="0"/>
  </cellStyleXfs>
  <cellXfs count="35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165" fontId="2" fillId="0" borderId="0" xfId="1" applyNumberFormat="1" applyFont="1"/>
    <xf numFmtId="2" fontId="2" fillId="0" borderId="0" xfId="0" applyNumberFormat="1" applyFont="1"/>
    <xf numFmtId="166" fontId="2" fillId="0" borderId="0" xfId="0" applyNumberFormat="1" applyFont="1"/>
    <xf numFmtId="0" fontId="2" fillId="0" borderId="0" xfId="0" applyFont="1" applyFill="1" applyBorder="1"/>
    <xf numFmtId="166" fontId="5" fillId="4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6" fontId="6" fillId="4" borderId="0" xfId="3" applyNumberFormat="1" applyFont="1" applyFill="1" applyBorder="1" applyAlignment="1">
      <alignment horizontal="center" vertical="center" wrapText="1"/>
    </xf>
    <xf numFmtId="165" fontId="2" fillId="0" borderId="0" xfId="0" applyNumberFormat="1" applyFont="1"/>
    <xf numFmtId="0" fontId="25" fillId="4" borderId="0" xfId="0" applyFont="1" applyFill="1" applyAlignment="1">
      <alignment horizontal="center" vertical="center"/>
    </xf>
    <xf numFmtId="0" fontId="26" fillId="4" borderId="0" xfId="0" applyFont="1" applyFill="1"/>
    <xf numFmtId="9" fontId="2" fillId="0" borderId="0" xfId="2" applyFont="1"/>
    <xf numFmtId="0" fontId="28" fillId="0" borderId="0" xfId="0" applyFont="1" applyAlignment="1">
      <alignment horizontal="center" vertical="center"/>
    </xf>
    <xf numFmtId="0" fontId="28" fillId="0" borderId="0" xfId="0" applyFont="1"/>
    <xf numFmtId="0" fontId="29" fillId="0" borderId="0" xfId="0" applyFont="1" applyAlignment="1">
      <alignment horizontal="center" vertical="center"/>
    </xf>
    <xf numFmtId="0" fontId="29" fillId="0" borderId="0" xfId="0" applyFont="1"/>
    <xf numFmtId="0" fontId="38" fillId="2" borderId="21" xfId="0" applyFont="1" applyFill="1" applyBorder="1" applyAlignment="1">
      <alignment horizontal="center" vertical="center" wrapText="1"/>
    </xf>
    <xf numFmtId="0" fontId="12" fillId="3" borderId="1" xfId="3" applyFont="1" applyFill="1" applyBorder="1" applyAlignment="1">
      <alignment horizontal="right" vertical="center" wrapText="1"/>
    </xf>
    <xf numFmtId="0" fontId="30" fillId="4" borderId="0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left" vertical="center" indent="1"/>
    </xf>
    <xf numFmtId="0" fontId="12" fillId="4" borderId="22" xfId="3" applyFont="1" applyFill="1" applyBorder="1" applyAlignment="1">
      <alignment horizontal="right" vertical="center" wrapText="1"/>
    </xf>
    <xf numFmtId="0" fontId="9" fillId="4" borderId="22" xfId="0" applyFont="1" applyFill="1" applyBorder="1" applyAlignment="1">
      <alignment horizontal="left" vertical="center" wrapText="1" indent="1"/>
    </xf>
    <xf numFmtId="0" fontId="15" fillId="4" borderId="22" xfId="3" applyFont="1" applyFill="1" applyBorder="1" applyAlignment="1">
      <alignment horizontal="left" vertical="center" wrapText="1" indent="1"/>
    </xf>
    <xf numFmtId="166" fontId="15" fillId="4" borderId="22" xfId="3" applyNumberFormat="1" applyFont="1" applyFill="1" applyBorder="1" applyAlignment="1">
      <alignment horizontal="left" vertical="center" wrapText="1" indent="1"/>
    </xf>
    <xf numFmtId="0" fontId="12" fillId="3" borderId="3" xfId="3" applyFont="1" applyFill="1" applyBorder="1" applyAlignment="1">
      <alignment horizontal="right" vertical="center" wrapText="1"/>
    </xf>
    <xf numFmtId="0" fontId="29" fillId="0" borderId="0" xfId="0" applyFont="1" applyBorder="1"/>
    <xf numFmtId="0" fontId="2" fillId="0" borderId="0" xfId="0" applyFont="1" applyBorder="1"/>
    <xf numFmtId="165" fontId="2" fillId="0" borderId="0" xfId="0" applyNumberFormat="1" applyFont="1" applyBorder="1"/>
    <xf numFmtId="0" fontId="8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left" vertical="center" indent="1"/>
    </xf>
    <xf numFmtId="0" fontId="12" fillId="4" borderId="6" xfId="3" applyFont="1" applyFill="1" applyBorder="1" applyAlignment="1">
      <alignment horizontal="center" vertical="center" wrapText="1"/>
    </xf>
    <xf numFmtId="0" fontId="12" fillId="4" borderId="7" xfId="3" applyFont="1" applyFill="1" applyBorder="1" applyAlignment="1">
      <alignment horizontal="right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left" vertical="center" wrapText="1" indent="1"/>
    </xf>
    <xf numFmtId="0" fontId="15" fillId="4" borderId="6" xfId="3" applyFont="1" applyFill="1" applyBorder="1" applyAlignment="1">
      <alignment horizontal="left" vertical="center" wrapText="1" indent="1"/>
    </xf>
    <xf numFmtId="0" fontId="15" fillId="4" borderId="7" xfId="3" applyFont="1" applyFill="1" applyBorder="1" applyAlignment="1">
      <alignment horizontal="left" vertical="center" wrapText="1" indent="1"/>
    </xf>
    <xf numFmtId="166" fontId="15" fillId="4" borderId="6" xfId="3" applyNumberFormat="1" applyFont="1" applyFill="1" applyBorder="1" applyAlignment="1">
      <alignment horizontal="left" vertical="center" wrapText="1" indent="1"/>
    </xf>
    <xf numFmtId="166" fontId="15" fillId="4" borderId="7" xfId="3" applyNumberFormat="1" applyFont="1" applyFill="1" applyBorder="1" applyAlignment="1">
      <alignment horizontal="left" vertical="center" wrapText="1" indent="1"/>
    </xf>
    <xf numFmtId="0" fontId="22" fillId="4" borderId="6" xfId="3" applyFont="1" applyFill="1" applyBorder="1" applyAlignment="1">
      <alignment horizontal="left" vertical="center" wrapText="1" indent="1"/>
    </xf>
    <xf numFmtId="166" fontId="22" fillId="4" borderId="6" xfId="3" applyNumberFormat="1" applyFont="1" applyFill="1" applyBorder="1" applyAlignment="1">
      <alignment horizontal="left" vertical="center" wrapText="1" indent="1"/>
    </xf>
    <xf numFmtId="165" fontId="14" fillId="7" borderId="1" xfId="1" applyNumberFormat="1" applyFont="1" applyFill="1" applyBorder="1" applyAlignment="1">
      <alignment vertical="center"/>
    </xf>
    <xf numFmtId="0" fontId="8" fillId="4" borderId="22" xfId="0" applyFont="1" applyFill="1" applyBorder="1" applyAlignment="1">
      <alignment vertical="center"/>
    </xf>
    <xf numFmtId="165" fontId="14" fillId="0" borderId="1" xfId="1" applyNumberFormat="1" applyFont="1" applyFill="1" applyBorder="1" applyAlignment="1">
      <alignment vertical="center"/>
    </xf>
    <xf numFmtId="165" fontId="23" fillId="7" borderId="1" xfId="1" applyNumberFormat="1" applyFont="1" applyFill="1" applyBorder="1" applyAlignment="1">
      <alignment vertical="center"/>
    </xf>
    <xf numFmtId="165" fontId="19" fillId="7" borderId="1" xfId="1" applyNumberFormat="1" applyFont="1" applyFill="1" applyBorder="1" applyAlignment="1">
      <alignment vertical="center"/>
    </xf>
    <xf numFmtId="0" fontId="12" fillId="4" borderId="22" xfId="3" applyFont="1" applyFill="1" applyBorder="1" applyAlignment="1">
      <alignment vertical="center" wrapText="1"/>
    </xf>
    <xf numFmtId="165" fontId="23" fillId="0" borderId="1" xfId="1" applyNumberFormat="1" applyFont="1" applyFill="1" applyBorder="1" applyAlignment="1">
      <alignment vertical="center"/>
    </xf>
    <xf numFmtId="165" fontId="19" fillId="0" borderId="1" xfId="1" applyNumberFormat="1" applyFont="1" applyFill="1" applyBorder="1" applyAlignment="1">
      <alignment vertical="center"/>
    </xf>
    <xf numFmtId="165" fontId="13" fillId="7" borderId="1" xfId="1" applyNumberFormat="1" applyFont="1" applyFill="1" applyBorder="1" applyAlignment="1">
      <alignment vertical="center"/>
    </xf>
    <xf numFmtId="0" fontId="9" fillId="4" borderId="22" xfId="0" applyFont="1" applyFill="1" applyBorder="1" applyAlignment="1">
      <alignment vertical="center" wrapText="1"/>
    </xf>
    <xf numFmtId="165" fontId="13" fillId="0" borderId="1" xfId="1" applyNumberFormat="1" applyFont="1" applyFill="1" applyBorder="1" applyAlignment="1">
      <alignment vertical="center"/>
    </xf>
    <xf numFmtId="165" fontId="14" fillId="4" borderId="1" xfId="1" applyNumberFormat="1" applyFont="1" applyFill="1" applyBorder="1" applyAlignment="1">
      <alignment vertical="center"/>
    </xf>
    <xf numFmtId="43" fontId="14" fillId="4" borderId="1" xfId="1" applyNumberFormat="1" applyFont="1" applyFill="1" applyBorder="1" applyAlignment="1">
      <alignment vertical="center"/>
    </xf>
    <xf numFmtId="167" fontId="19" fillId="7" borderId="1" xfId="2" applyNumberFormat="1" applyFont="1" applyFill="1" applyBorder="1" applyAlignment="1">
      <alignment vertical="center"/>
    </xf>
    <xf numFmtId="167" fontId="19" fillId="4" borderId="1" xfId="2" applyNumberFormat="1" applyFont="1" applyFill="1" applyBorder="1" applyAlignment="1">
      <alignment vertical="center"/>
    </xf>
    <xf numFmtId="167" fontId="19" fillId="0" borderId="1" xfId="2" applyNumberFormat="1" applyFont="1" applyFill="1" applyBorder="1" applyAlignment="1">
      <alignment vertical="center"/>
    </xf>
    <xf numFmtId="165" fontId="13" fillId="4" borderId="1" xfId="1" applyNumberFormat="1" applyFont="1" applyFill="1" applyBorder="1" applyAlignment="1">
      <alignment vertical="center"/>
    </xf>
    <xf numFmtId="0" fontId="40" fillId="4" borderId="22" xfId="3" applyFont="1" applyFill="1" applyBorder="1" applyAlignment="1">
      <alignment horizontal="left" vertical="center" wrapText="1" indent="1"/>
    </xf>
    <xf numFmtId="166" fontId="18" fillId="7" borderId="1" xfId="0" applyNumberFormat="1" applyFont="1" applyFill="1" applyBorder="1" applyAlignment="1">
      <alignment horizontal="center" vertical="center"/>
    </xf>
    <xf numFmtId="166" fontId="40" fillId="4" borderId="22" xfId="3" applyNumberFormat="1" applyFont="1" applyFill="1" applyBorder="1" applyAlignment="1">
      <alignment horizontal="left" vertical="center" wrapText="1" indent="1"/>
    </xf>
    <xf numFmtId="166" fontId="18" fillId="0" borderId="1" xfId="0" applyNumberFormat="1" applyFont="1" applyFill="1" applyBorder="1" applyAlignment="1">
      <alignment horizontal="center" vertical="center"/>
    </xf>
    <xf numFmtId="0" fontId="43" fillId="0" borderId="0" xfId="4"/>
    <xf numFmtId="169" fontId="47" fillId="6" borderId="1" xfId="1" applyNumberFormat="1" applyFont="1" applyFill="1" applyBorder="1" applyAlignment="1" applyProtection="1">
      <alignment horizontal="center" vertical="center"/>
      <protection locked="0"/>
    </xf>
    <xf numFmtId="1" fontId="35" fillId="6" borderId="1" xfId="1" applyNumberFormat="1" applyFont="1" applyFill="1" applyBorder="1" applyAlignment="1" applyProtection="1">
      <alignment horizontal="center" vertical="center"/>
      <protection locked="0"/>
    </xf>
    <xf numFmtId="170" fontId="47" fillId="6" borderId="1" xfId="2" applyNumberFormat="1" applyFont="1" applyFill="1" applyBorder="1" applyAlignment="1" applyProtection="1">
      <alignment horizontal="center" vertical="center" wrapText="1"/>
      <protection locked="0"/>
    </xf>
    <xf numFmtId="3" fontId="42" fillId="4" borderId="22" xfId="3" applyNumberFormat="1" applyFont="1" applyFill="1" applyBorder="1" applyAlignment="1">
      <alignment horizontal="left" vertical="center" wrapText="1" indent="1"/>
    </xf>
    <xf numFmtId="175" fontId="47" fillId="6" borderId="1" xfId="1" applyNumberFormat="1" applyFont="1" applyFill="1" applyBorder="1" applyAlignment="1" applyProtection="1">
      <alignment horizontal="center" vertical="center" shrinkToFit="1"/>
      <protection locked="0"/>
    </xf>
    <xf numFmtId="167" fontId="19" fillId="4" borderId="22" xfId="2" applyNumberFormat="1" applyFont="1" applyFill="1" applyBorder="1" applyAlignment="1">
      <alignment vertical="center"/>
    </xf>
    <xf numFmtId="173" fontId="37" fillId="4" borderId="22" xfId="3" applyNumberFormat="1" applyFont="1" applyFill="1" applyBorder="1" applyAlignment="1">
      <alignment horizontal="left" vertical="center" wrapText="1" indent="1"/>
    </xf>
    <xf numFmtId="178" fontId="42" fillId="4" borderId="22" xfId="3" applyNumberFormat="1" applyFont="1" applyFill="1" applyBorder="1" applyAlignment="1">
      <alignment horizontal="left" vertical="center" wrapText="1" indent="1"/>
    </xf>
    <xf numFmtId="166" fontId="40" fillId="7" borderId="1" xfId="3" applyNumberFormat="1" applyFont="1" applyFill="1" applyBorder="1" applyAlignment="1">
      <alignment horizontal="center" vertical="center"/>
    </xf>
    <xf numFmtId="166" fontId="40" fillId="0" borderId="1" xfId="3" applyNumberFormat="1" applyFont="1" applyFill="1" applyBorder="1" applyAlignment="1">
      <alignment horizontal="center" vertical="center"/>
    </xf>
    <xf numFmtId="3" fontId="40" fillId="7" borderId="1" xfId="0" applyNumberFormat="1" applyFont="1" applyFill="1" applyBorder="1" applyAlignment="1">
      <alignment horizontal="center" vertical="center"/>
    </xf>
    <xf numFmtId="3" fontId="40" fillId="0" borderId="1" xfId="0" applyNumberFormat="1" applyFont="1" applyFill="1" applyBorder="1" applyAlignment="1">
      <alignment horizontal="center" vertical="center"/>
    </xf>
    <xf numFmtId="3" fontId="40" fillId="7" borderId="1" xfId="3" applyNumberFormat="1" applyFont="1" applyFill="1" applyBorder="1" applyAlignment="1">
      <alignment horizontal="center" vertical="center"/>
    </xf>
    <xf numFmtId="3" fontId="40" fillId="4" borderId="22" xfId="3" applyNumberFormat="1" applyFont="1" applyFill="1" applyBorder="1" applyAlignment="1">
      <alignment horizontal="center" vertical="center"/>
    </xf>
    <xf numFmtId="3" fontId="40" fillId="4" borderId="1" xfId="3" applyNumberFormat="1" applyFont="1" applyFill="1" applyBorder="1" applyAlignment="1">
      <alignment horizontal="center" vertical="center"/>
    </xf>
    <xf numFmtId="0" fontId="75" fillId="0" borderId="0" xfId="0" applyFont="1" applyProtection="1"/>
    <xf numFmtId="0" fontId="33" fillId="0" borderId="0" xfId="0" applyFont="1" applyProtection="1"/>
    <xf numFmtId="49" fontId="31" fillId="0" borderId="0" xfId="1" applyNumberFormat="1" applyFont="1" applyFill="1" applyAlignment="1" applyProtection="1">
      <alignment horizontal="left" vertical="center"/>
    </xf>
    <xf numFmtId="170" fontId="68" fillId="3" borderId="1" xfId="2" applyNumberFormat="1" applyFont="1" applyFill="1" applyBorder="1" applyAlignment="1" applyProtection="1">
      <alignment horizontal="center" vertical="center"/>
    </xf>
    <xf numFmtId="175" fontId="71" fillId="6" borderId="1" xfId="1" applyNumberFormat="1" applyFont="1" applyFill="1" applyBorder="1" applyAlignment="1" applyProtection="1">
      <alignment horizontal="center" vertical="center"/>
      <protection locked="0"/>
    </xf>
    <xf numFmtId="0" fontId="27" fillId="3" borderId="1" xfId="0" applyFont="1" applyFill="1" applyBorder="1" applyAlignment="1">
      <alignment horizontal="center" vertical="center"/>
    </xf>
    <xf numFmtId="0" fontId="84" fillId="3" borderId="1" xfId="0" applyFont="1" applyFill="1" applyBorder="1" applyAlignment="1">
      <alignment horizontal="left" vertical="center" wrapText="1" indent="1"/>
    </xf>
    <xf numFmtId="0" fontId="87" fillId="3" borderId="1" xfId="0" applyFont="1" applyFill="1" applyBorder="1" applyAlignment="1">
      <alignment horizontal="left" vertical="center" indent="1"/>
    </xf>
    <xf numFmtId="1" fontId="71" fillId="6" borderId="1" xfId="1" applyNumberFormat="1" applyFont="1" applyFill="1" applyBorder="1" applyAlignment="1" applyProtection="1">
      <alignment horizontal="center" vertical="center" shrinkToFit="1"/>
      <protection locked="0"/>
    </xf>
    <xf numFmtId="175" fontId="71" fillId="6" borderId="1" xfId="1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Protection="1"/>
    <xf numFmtId="0" fontId="0" fillId="0" borderId="0" xfId="0" applyProtection="1"/>
    <xf numFmtId="0" fontId="80" fillId="0" borderId="0" xfId="4" applyFont="1" applyProtection="1"/>
    <xf numFmtId="0" fontId="28" fillId="0" borderId="0" xfId="0" applyFont="1" applyProtection="1"/>
    <xf numFmtId="0" fontId="32" fillId="0" borderId="0" xfId="0" applyFont="1" applyAlignment="1" applyProtection="1">
      <alignment vertical="center"/>
    </xf>
    <xf numFmtId="0" fontId="32" fillId="6" borderId="0" xfId="0" applyFont="1" applyFill="1" applyAlignment="1" applyProtection="1">
      <alignment horizontal="left" vertical="center"/>
    </xf>
    <xf numFmtId="0" fontId="0" fillId="6" borderId="0" xfId="0" applyFill="1" applyProtection="1"/>
    <xf numFmtId="0" fontId="2" fillId="6" borderId="0" xfId="0" applyFont="1" applyFill="1" applyProtection="1"/>
    <xf numFmtId="0" fontId="2" fillId="4" borderId="0" xfId="0" applyFont="1" applyFill="1" applyProtection="1"/>
    <xf numFmtId="165" fontId="2" fillId="0" borderId="0" xfId="1" applyNumberFormat="1" applyFont="1" applyProtection="1"/>
    <xf numFmtId="165" fontId="0" fillId="0" borderId="0" xfId="1" applyNumberFormat="1" applyFont="1" applyProtection="1"/>
    <xf numFmtId="165" fontId="2" fillId="0" borderId="0" xfId="1" applyNumberFormat="1" applyFont="1" applyAlignment="1" applyProtection="1">
      <alignment vertical="center"/>
    </xf>
    <xf numFmtId="165" fontId="34" fillId="4" borderId="0" xfId="1" applyNumberFormat="1" applyFont="1" applyFill="1" applyAlignment="1" applyProtection="1">
      <alignment horizontal="center" vertical="center"/>
    </xf>
    <xf numFmtId="165" fontId="34" fillId="9" borderId="24" xfId="1" applyNumberFormat="1" applyFont="1" applyFill="1" applyBorder="1" applyAlignment="1" applyProtection="1">
      <alignment horizontal="center" vertical="center"/>
    </xf>
    <xf numFmtId="165" fontId="34" fillId="9" borderId="1" xfId="1" applyNumberFormat="1" applyFont="1" applyFill="1" applyBorder="1" applyAlignment="1" applyProtection="1">
      <alignment horizontal="center" vertical="center"/>
    </xf>
    <xf numFmtId="165" fontId="31" fillId="0" borderId="0" xfId="1" applyNumberFormat="1" applyFont="1" applyAlignment="1" applyProtection="1">
      <alignment vertical="center" wrapText="1"/>
    </xf>
    <xf numFmtId="165" fontId="34" fillId="8" borderId="26" xfId="1" applyNumberFormat="1" applyFont="1" applyFill="1" applyBorder="1" applyAlignment="1" applyProtection="1">
      <alignment horizontal="center" vertical="center"/>
    </xf>
    <xf numFmtId="1" fontId="71" fillId="3" borderId="1" xfId="1" applyNumberFormat="1" applyFont="1" applyFill="1" applyBorder="1" applyAlignment="1" applyProtection="1">
      <alignment horizontal="center" vertical="center" shrinkToFit="1"/>
    </xf>
    <xf numFmtId="49" fontId="31" fillId="0" borderId="0" xfId="1" applyNumberFormat="1" applyFont="1" applyAlignment="1" applyProtection="1">
      <alignment horizontal="left" vertical="center"/>
    </xf>
    <xf numFmtId="3" fontId="68" fillId="7" borderId="1" xfId="2" applyNumberFormat="1" applyFont="1" applyFill="1" applyBorder="1" applyAlignment="1" applyProtection="1">
      <alignment horizontal="center" vertical="center"/>
    </xf>
    <xf numFmtId="3" fontId="71" fillId="3" borderId="1" xfId="1" applyNumberFormat="1" applyFont="1" applyFill="1" applyBorder="1" applyAlignment="1" applyProtection="1">
      <alignment horizontal="center" vertical="center" shrinkToFit="1"/>
    </xf>
    <xf numFmtId="49" fontId="31" fillId="0" borderId="0" xfId="1" applyNumberFormat="1" applyFont="1" applyBorder="1" applyAlignment="1" applyProtection="1">
      <alignment horizontal="left" vertical="center"/>
    </xf>
    <xf numFmtId="49" fontId="31" fillId="0" borderId="0" xfId="1" applyNumberFormat="1" applyFont="1" applyAlignment="1" applyProtection="1">
      <alignment horizontal="left" vertical="center" wrapText="1"/>
    </xf>
    <xf numFmtId="49" fontId="31" fillId="0" borderId="0" xfId="1" applyNumberFormat="1" applyFont="1" applyBorder="1" applyAlignment="1" applyProtection="1">
      <alignment horizontal="left" vertical="center" wrapText="1"/>
    </xf>
    <xf numFmtId="0" fontId="2" fillId="0" borderId="0" xfId="0" applyFont="1" applyFill="1" applyBorder="1" applyProtection="1"/>
    <xf numFmtId="165" fontId="34" fillId="0" borderId="0" xfId="1" applyNumberFormat="1" applyFont="1" applyFill="1" applyBorder="1" applyAlignment="1" applyProtection="1">
      <alignment horizontal="center" vertical="center"/>
    </xf>
    <xf numFmtId="1" fontId="71" fillId="0" borderId="0" xfId="1" applyNumberFormat="1" applyFont="1" applyFill="1" applyBorder="1" applyAlignment="1" applyProtection="1">
      <alignment horizontal="center" vertical="top"/>
    </xf>
    <xf numFmtId="49" fontId="31" fillId="0" borderId="0" xfId="1" applyNumberFormat="1" applyFont="1" applyFill="1" applyBorder="1" applyAlignment="1" applyProtection="1">
      <alignment horizontal="left" vertical="center"/>
    </xf>
    <xf numFmtId="165" fontId="31" fillId="0" borderId="0" xfId="1" applyNumberFormat="1" applyFont="1" applyFill="1" applyBorder="1" applyAlignment="1" applyProtection="1">
      <alignment vertical="center" wrapText="1"/>
    </xf>
    <xf numFmtId="165" fontId="34" fillId="8" borderId="27" xfId="1" applyNumberFormat="1" applyFont="1" applyFill="1" applyBorder="1" applyAlignment="1" applyProtection="1">
      <alignment horizontal="center" vertical="center"/>
    </xf>
    <xf numFmtId="175" fontId="71" fillId="3" borderId="1" xfId="1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Protection="1"/>
    <xf numFmtId="49" fontId="2" fillId="0" borderId="0" xfId="0" applyNumberFormat="1" applyFont="1" applyAlignment="1" applyProtection="1">
      <alignment horizontal="left" vertical="center"/>
    </xf>
    <xf numFmtId="165" fontId="34" fillId="8" borderId="25" xfId="1" applyNumberFormat="1" applyFont="1" applyFill="1" applyBorder="1" applyAlignment="1" applyProtection="1">
      <alignment horizontal="center" vertical="center"/>
    </xf>
    <xf numFmtId="166" fontId="72" fillId="9" borderId="40" xfId="3" applyNumberFormat="1" applyFont="1" applyFill="1" applyBorder="1" applyAlignment="1" applyProtection="1">
      <alignment horizontal="center" vertical="center" wrapText="1"/>
    </xf>
    <xf numFmtId="166" fontId="72" fillId="9" borderId="33" xfId="3" applyNumberFormat="1" applyFont="1" applyFill="1" applyBorder="1" applyAlignment="1" applyProtection="1">
      <alignment horizontal="center" vertical="center" wrapText="1"/>
    </xf>
    <xf numFmtId="166" fontId="72" fillId="9" borderId="0" xfId="3" applyNumberFormat="1" applyFont="1" applyFill="1" applyAlignment="1" applyProtection="1">
      <alignment horizontal="center" vertical="center" wrapText="1"/>
    </xf>
    <xf numFmtId="166" fontId="72" fillId="9" borderId="34" xfId="3" applyNumberFormat="1" applyFont="1" applyFill="1" applyBorder="1" applyAlignment="1" applyProtection="1">
      <alignment horizontal="center" vertical="center" wrapText="1"/>
    </xf>
    <xf numFmtId="166" fontId="72" fillId="9" borderId="39" xfId="3" applyNumberFormat="1" applyFont="1" applyFill="1" applyBorder="1" applyAlignment="1" applyProtection="1">
      <alignment horizontal="center" vertical="center" wrapText="1"/>
    </xf>
    <xf numFmtId="175" fontId="47" fillId="10" borderId="1" xfId="1" applyNumberFormat="1" applyFont="1" applyFill="1" applyBorder="1" applyAlignment="1" applyProtection="1">
      <alignment horizontal="center" vertical="center"/>
    </xf>
    <xf numFmtId="175" fontId="71" fillId="10" borderId="1" xfId="1" applyNumberFormat="1" applyFont="1" applyFill="1" applyBorder="1" applyAlignment="1" applyProtection="1">
      <alignment horizontal="center" vertical="center"/>
    </xf>
    <xf numFmtId="37" fontId="9" fillId="10" borderId="1" xfId="1" applyNumberFormat="1" applyFont="1" applyFill="1" applyBorder="1" applyAlignment="1" applyProtection="1">
      <alignment horizontal="center" vertical="center" wrapText="1"/>
    </xf>
    <xf numFmtId="178" fontId="71" fillId="10" borderId="1" xfId="1" applyNumberFormat="1" applyFont="1" applyFill="1" applyBorder="1" applyAlignment="1" applyProtection="1">
      <alignment horizontal="center" vertical="center"/>
    </xf>
    <xf numFmtId="181" fontId="8" fillId="16" borderId="1" xfId="0" applyNumberFormat="1" applyFont="1" applyFill="1" applyBorder="1" applyAlignment="1" applyProtection="1">
      <alignment horizontal="center" vertical="center"/>
    </xf>
    <xf numFmtId="181" fontId="9" fillId="14" borderId="1" xfId="0" applyNumberFormat="1" applyFont="1" applyFill="1" applyBorder="1" applyAlignment="1" applyProtection="1">
      <alignment horizontal="center" vertical="center"/>
    </xf>
    <xf numFmtId="173" fontId="60" fillId="13" borderId="1" xfId="0" applyNumberFormat="1" applyFont="1" applyFill="1" applyBorder="1" applyAlignment="1" applyProtection="1">
      <alignment horizontal="center" vertical="center"/>
    </xf>
    <xf numFmtId="181" fontId="8" fillId="14" borderId="1" xfId="0" applyNumberFormat="1" applyFont="1" applyFill="1" applyBorder="1" applyAlignment="1" applyProtection="1">
      <alignment horizontal="center" vertical="center"/>
    </xf>
    <xf numFmtId="170" fontId="8" fillId="13" borderId="1" xfId="2" applyNumberFormat="1" applyFont="1" applyFill="1" applyBorder="1" applyAlignment="1" applyProtection="1">
      <alignment horizontal="center" vertical="center"/>
    </xf>
    <xf numFmtId="174" fontId="2" fillId="0" borderId="0" xfId="0" applyNumberFormat="1" applyFont="1" applyProtection="1"/>
    <xf numFmtId="0" fontId="70" fillId="9" borderId="0" xfId="0" applyFont="1" applyFill="1" applyAlignment="1" applyProtection="1">
      <alignment horizontal="left" vertical="center"/>
    </xf>
    <xf numFmtId="0" fontId="69" fillId="9" borderId="0" xfId="0" applyFont="1" applyFill="1" applyProtection="1"/>
    <xf numFmtId="0" fontId="69" fillId="9" borderId="0" xfId="0" applyFont="1" applyFill="1" applyAlignment="1" applyProtection="1">
      <alignment horizontal="center" vertical="center"/>
    </xf>
    <xf numFmtId="0" fontId="2" fillId="0" borderId="0" xfId="0" applyFont="1" applyAlignment="1" applyProtection="1">
      <alignment vertical="top"/>
    </xf>
    <xf numFmtId="0" fontId="70" fillId="9" borderId="0" xfId="0" applyFont="1" applyFill="1" applyAlignment="1" applyProtection="1">
      <alignment horizontal="left" vertical="top"/>
    </xf>
    <xf numFmtId="0" fontId="69" fillId="9" borderId="0" xfId="0" applyFont="1" applyFill="1" applyAlignment="1" applyProtection="1">
      <alignment horizontal="center" vertical="top"/>
    </xf>
    <xf numFmtId="0" fontId="69" fillId="9" borderId="0" xfId="0" applyFont="1" applyFill="1" applyAlignment="1" applyProtection="1">
      <alignment vertical="top"/>
    </xf>
    <xf numFmtId="0" fontId="26" fillId="4" borderId="0" xfId="0" applyFont="1" applyFill="1" applyProtection="1"/>
    <xf numFmtId="177" fontId="52" fillId="4" borderId="1" xfId="0" applyNumberFormat="1" applyFont="1" applyFill="1" applyBorder="1" applyAlignment="1" applyProtection="1">
      <alignment horizontal="center" vertical="center"/>
    </xf>
    <xf numFmtId="179" fontId="67" fillId="4" borderId="1" xfId="0" applyNumberFormat="1" applyFont="1" applyFill="1" applyBorder="1" applyAlignment="1" applyProtection="1">
      <alignment horizontal="center" vertical="center"/>
    </xf>
    <xf numFmtId="0" fontId="26" fillId="0" borderId="0" xfId="0" applyFont="1" applyProtection="1"/>
    <xf numFmtId="176" fontId="47" fillId="3" borderId="1" xfId="1" applyNumberFormat="1" applyFont="1" applyFill="1" applyBorder="1" applyAlignment="1" applyProtection="1">
      <alignment horizontal="center" vertical="center" shrinkToFit="1"/>
    </xf>
    <xf numFmtId="177" fontId="47" fillId="3" borderId="1" xfId="1" applyNumberFormat="1" applyFont="1" applyFill="1" applyBorder="1" applyAlignment="1" applyProtection="1">
      <alignment horizontal="center" vertical="center"/>
    </xf>
    <xf numFmtId="179" fontId="47" fillId="3" borderId="1" xfId="1" applyNumberFormat="1" applyFont="1" applyFill="1" applyBorder="1" applyAlignment="1" applyProtection="1">
      <alignment horizontal="center" vertical="center"/>
    </xf>
    <xf numFmtId="165" fontId="34" fillId="8" borderId="42" xfId="1" applyNumberFormat="1" applyFont="1" applyFill="1" applyBorder="1" applyAlignment="1" applyProtection="1">
      <alignment horizontal="center" vertical="center"/>
    </xf>
    <xf numFmtId="183" fontId="47" fillId="3" borderId="1" xfId="1" applyNumberFormat="1" applyFont="1" applyFill="1" applyBorder="1" applyAlignment="1" applyProtection="1">
      <alignment horizontal="center" vertical="center"/>
    </xf>
    <xf numFmtId="170" fontId="8" fillId="3" borderId="1" xfId="2" applyNumberFormat="1" applyFont="1" applyFill="1" applyBorder="1" applyAlignment="1" applyProtection="1">
      <alignment horizontal="center" vertical="center"/>
    </xf>
    <xf numFmtId="49" fontId="31" fillId="4" borderId="0" xfId="1" applyNumberFormat="1" applyFont="1" applyFill="1" applyAlignment="1" applyProtection="1">
      <alignment horizontal="left" vertical="center"/>
    </xf>
    <xf numFmtId="49" fontId="27" fillId="4" borderId="0" xfId="1" applyNumberFormat="1" applyFont="1" applyFill="1" applyAlignment="1" applyProtection="1">
      <alignment horizontal="left" vertical="center"/>
    </xf>
    <xf numFmtId="49" fontId="26" fillId="4" borderId="0" xfId="0" applyNumberFormat="1" applyFont="1" applyFill="1" applyProtection="1"/>
    <xf numFmtId="165" fontId="61" fillId="4" borderId="0" xfId="1" applyNumberFormat="1" applyFont="1" applyFill="1" applyAlignment="1" applyProtection="1">
      <alignment horizontal="center" vertical="center"/>
    </xf>
    <xf numFmtId="165" fontId="34" fillId="4" borderId="0" xfId="1" applyNumberFormat="1" applyFont="1" applyFill="1" applyAlignment="1" applyProtection="1">
      <alignment horizontal="left" vertical="center"/>
    </xf>
    <xf numFmtId="165" fontId="65" fillId="4" borderId="0" xfId="1" applyNumberFormat="1" applyFont="1" applyFill="1" applyAlignment="1" applyProtection="1">
      <alignment horizontal="center" vertical="center"/>
    </xf>
    <xf numFmtId="166" fontId="63" fillId="9" borderId="34" xfId="3" applyNumberFormat="1" applyFont="1" applyFill="1" applyBorder="1" applyAlignment="1" applyProtection="1">
      <alignment horizontal="center" vertical="center" wrapText="1"/>
    </xf>
    <xf numFmtId="166" fontId="63" fillId="9" borderId="37" xfId="3" applyNumberFormat="1" applyFont="1" applyFill="1" applyBorder="1" applyAlignment="1" applyProtection="1">
      <alignment horizontal="center" vertical="center" wrapText="1"/>
    </xf>
    <xf numFmtId="166" fontId="62" fillId="4" borderId="0" xfId="3" applyNumberFormat="1" applyFont="1" applyFill="1" applyAlignment="1" applyProtection="1">
      <alignment horizontal="center" vertical="center" wrapText="1"/>
    </xf>
    <xf numFmtId="0" fontId="2" fillId="4" borderId="0" xfId="0" applyFont="1" applyFill="1" applyAlignment="1" applyProtection="1">
      <alignment vertical="center"/>
    </xf>
    <xf numFmtId="9" fontId="63" fillId="9" borderId="34" xfId="2" applyFont="1" applyFill="1" applyBorder="1" applyAlignment="1" applyProtection="1">
      <alignment horizontal="center" vertical="center" wrapText="1"/>
    </xf>
    <xf numFmtId="166" fontId="34" fillId="9" borderId="33" xfId="3" applyNumberFormat="1" applyFont="1" applyFill="1" applyBorder="1" applyAlignment="1" applyProtection="1">
      <alignment horizontal="center" vertical="center" wrapText="1"/>
    </xf>
    <xf numFmtId="179" fontId="8" fillId="10" borderId="1" xfId="0" applyNumberFormat="1" applyFont="1" applyFill="1" applyBorder="1" applyAlignment="1" applyProtection="1">
      <alignment horizontal="center" vertical="center"/>
    </xf>
    <xf numFmtId="179" fontId="8" fillId="15" borderId="1" xfId="0" applyNumberFormat="1" applyFont="1" applyFill="1" applyBorder="1" applyAlignment="1" applyProtection="1">
      <alignment horizontal="center" vertical="center"/>
    </xf>
    <xf numFmtId="179" fontId="8" fillId="14" borderId="1" xfId="0" applyNumberFormat="1" applyFont="1" applyFill="1" applyBorder="1" applyAlignment="1" applyProtection="1">
      <alignment horizontal="center" vertical="center"/>
    </xf>
    <xf numFmtId="9" fontId="8" fillId="4" borderId="0" xfId="2" applyFont="1" applyFill="1" applyAlignment="1" applyProtection="1">
      <alignment horizontal="center" vertical="center"/>
    </xf>
    <xf numFmtId="170" fontId="8" fillId="4" borderId="0" xfId="2" applyNumberFormat="1" applyFont="1" applyFill="1" applyAlignment="1" applyProtection="1">
      <alignment horizontal="center" vertical="center"/>
    </xf>
    <xf numFmtId="165" fontId="8" fillId="3" borderId="0" xfId="1" applyNumberFormat="1" applyFont="1" applyFill="1" applyAlignment="1" applyProtection="1">
      <alignment horizontal="left" vertical="center"/>
    </xf>
    <xf numFmtId="0" fontId="2" fillId="3" borderId="0" xfId="0" applyFont="1" applyFill="1" applyProtection="1"/>
    <xf numFmtId="165" fontId="31" fillId="3" borderId="0" xfId="1" applyNumberFormat="1" applyFont="1" applyFill="1" applyAlignment="1" applyProtection="1">
      <alignment vertical="center" wrapText="1"/>
    </xf>
    <xf numFmtId="0" fontId="0" fillId="4" borderId="0" xfId="0" applyFill="1" applyProtection="1"/>
    <xf numFmtId="172" fontId="54" fillId="12" borderId="1" xfId="0" applyNumberFormat="1" applyFont="1" applyFill="1" applyBorder="1" applyAlignment="1" applyProtection="1">
      <alignment horizontal="center" vertical="center"/>
    </xf>
    <xf numFmtId="172" fontId="54" fillId="12" borderId="1" xfId="0" applyNumberFormat="1" applyFont="1" applyFill="1" applyBorder="1" applyAlignment="1" applyProtection="1">
      <alignment vertical="center"/>
    </xf>
    <xf numFmtId="166" fontId="51" fillId="12" borderId="1" xfId="3" applyNumberFormat="1" applyFont="1" applyFill="1" applyBorder="1" applyAlignment="1" applyProtection="1">
      <alignment horizontal="left" vertical="center" wrapText="1"/>
    </xf>
    <xf numFmtId="170" fontId="53" fillId="12" borderId="1" xfId="2" applyNumberFormat="1" applyFont="1" applyFill="1" applyBorder="1" applyAlignment="1" applyProtection="1">
      <alignment horizontal="center" vertical="center" wrapText="1"/>
    </xf>
    <xf numFmtId="181" fontId="52" fillId="12" borderId="1" xfId="0" applyNumberFormat="1" applyFont="1" applyFill="1" applyBorder="1" applyAlignment="1" applyProtection="1">
      <alignment horizontal="center" vertical="center"/>
    </xf>
    <xf numFmtId="181" fontId="41" fillId="12" borderId="1" xfId="0" applyNumberFormat="1" applyFont="1" applyFill="1" applyBorder="1" applyAlignment="1" applyProtection="1">
      <alignment horizontal="center" vertical="center"/>
    </xf>
    <xf numFmtId="165" fontId="34" fillId="8" borderId="1" xfId="1" applyNumberFormat="1" applyFont="1" applyFill="1" applyBorder="1" applyAlignment="1" applyProtection="1">
      <alignment horizontal="center" vertical="center"/>
    </xf>
    <xf numFmtId="166" fontId="35" fillId="11" borderId="1" xfId="3" applyNumberFormat="1" applyFont="1" applyFill="1" applyBorder="1" applyAlignment="1" applyProtection="1">
      <alignment vertical="center" wrapText="1"/>
    </xf>
    <xf numFmtId="165" fontId="34" fillId="8" borderId="0" xfId="1" applyNumberFormat="1" applyFont="1" applyFill="1" applyAlignment="1" applyProtection="1">
      <alignment horizontal="center" vertical="center"/>
    </xf>
    <xf numFmtId="171" fontId="50" fillId="11" borderId="1" xfId="0" applyNumberFormat="1" applyFont="1" applyFill="1" applyBorder="1" applyAlignment="1" applyProtection="1">
      <alignment horizontal="center" vertical="center"/>
    </xf>
    <xf numFmtId="170" fontId="49" fillId="11" borderId="1" xfId="2" applyNumberFormat="1" applyFont="1" applyFill="1" applyBorder="1" applyAlignment="1" applyProtection="1">
      <alignment horizontal="center" vertical="center"/>
    </xf>
    <xf numFmtId="49" fontId="1" fillId="0" borderId="0" xfId="1" applyNumberFormat="1" applyAlignment="1" applyProtection="1">
      <alignment vertical="center" wrapText="1"/>
    </xf>
    <xf numFmtId="49" fontId="1" fillId="0" borderId="0" xfId="1" applyNumberFormat="1" applyAlignment="1" applyProtection="1">
      <alignment horizontal="right" vertical="center" wrapText="1"/>
    </xf>
    <xf numFmtId="165" fontId="34" fillId="8" borderId="41" xfId="1" applyNumberFormat="1" applyFont="1" applyFill="1" applyBorder="1" applyAlignment="1" applyProtection="1">
      <alignment horizontal="center" vertical="center"/>
    </xf>
    <xf numFmtId="49" fontId="0" fillId="0" borderId="6" xfId="1" applyNumberFormat="1" applyFont="1" applyBorder="1" applyAlignment="1" applyProtection="1">
      <alignment vertical="center" wrapText="1"/>
    </xf>
    <xf numFmtId="184" fontId="52" fillId="3" borderId="1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</xf>
    <xf numFmtId="2" fontId="71" fillId="6" borderId="1" xfId="1" applyNumberFormat="1" applyFont="1" applyFill="1" applyBorder="1" applyAlignment="1" applyProtection="1">
      <alignment horizontal="center" vertical="center" shrinkToFit="1"/>
      <protection locked="0"/>
    </xf>
    <xf numFmtId="3" fontId="39" fillId="17" borderId="1" xfId="0" applyNumberFormat="1" applyFont="1" applyFill="1" applyBorder="1" applyAlignment="1" applyProtection="1">
      <alignment horizontal="center" vertical="center" shrinkToFit="1"/>
    </xf>
    <xf numFmtId="0" fontId="36" fillId="0" borderId="0" xfId="0" applyFont="1"/>
    <xf numFmtId="181" fontId="41" fillId="11" borderId="1" xfId="0" applyNumberFormat="1" applyFont="1" applyFill="1" applyBorder="1" applyAlignment="1" applyProtection="1">
      <alignment horizontal="center" vertical="center"/>
    </xf>
    <xf numFmtId="165" fontId="41" fillId="12" borderId="1" xfId="0" applyNumberFormat="1" applyFont="1" applyFill="1" applyBorder="1" applyAlignment="1" applyProtection="1">
      <alignment vertical="center"/>
    </xf>
    <xf numFmtId="49" fontId="2" fillId="0" borderId="0" xfId="0" applyNumberFormat="1" applyFont="1"/>
    <xf numFmtId="185" fontId="96" fillId="5" borderId="44" xfId="3" applyNumberFormat="1" applyFont="1" applyFill="1" applyBorder="1" applyAlignment="1" applyProtection="1">
      <alignment horizontal="center" vertical="center"/>
      <protection hidden="1"/>
    </xf>
    <xf numFmtId="168" fontId="71" fillId="6" borderId="1" xfId="1" applyNumberFormat="1" applyFont="1" applyFill="1" applyBorder="1" applyAlignment="1" applyProtection="1">
      <alignment horizontal="center" vertical="center" shrinkToFit="1"/>
      <protection locked="0"/>
    </xf>
    <xf numFmtId="168" fontId="71" fillId="3" borderId="1" xfId="1" applyNumberFormat="1" applyFont="1" applyFill="1" applyBorder="1" applyAlignment="1" applyProtection="1">
      <alignment horizontal="center" vertical="center" shrinkToFit="1"/>
    </xf>
    <xf numFmtId="0" fontId="2" fillId="4" borderId="0" xfId="0" applyFont="1" applyFill="1" applyBorder="1" applyProtection="1"/>
    <xf numFmtId="185" fontId="95" fillId="5" borderId="2" xfId="3" applyNumberFormat="1" applyFont="1" applyFill="1" applyBorder="1" applyAlignment="1" applyProtection="1">
      <alignment horizontal="center" vertical="center"/>
      <protection hidden="1"/>
    </xf>
    <xf numFmtId="185" fontId="95" fillId="5" borderId="30" xfId="3" applyNumberFormat="1" applyFont="1" applyFill="1" applyBorder="1" applyAlignment="1" applyProtection="1">
      <alignment horizontal="center" vertical="center"/>
      <protection hidden="1"/>
    </xf>
    <xf numFmtId="49" fontId="98" fillId="0" borderId="6" xfId="0" applyNumberFormat="1" applyFont="1" applyBorder="1" applyAlignment="1">
      <alignment horizontal="left" vertical="center" wrapText="1"/>
    </xf>
    <xf numFmtId="49" fontId="98" fillId="0" borderId="0" xfId="0" applyNumberFormat="1" applyFont="1" applyAlignment="1">
      <alignment horizontal="left" vertical="center" wrapText="1"/>
    </xf>
    <xf numFmtId="185" fontId="95" fillId="5" borderId="4" xfId="3" applyNumberFormat="1" applyFont="1" applyFill="1" applyBorder="1" applyAlignment="1" applyProtection="1">
      <alignment horizontal="center" vertical="center"/>
      <protection hidden="1"/>
    </xf>
    <xf numFmtId="49" fontId="31" fillId="0" borderId="22" xfId="1" applyNumberFormat="1" applyFont="1" applyBorder="1" applyAlignment="1" applyProtection="1">
      <alignment horizontal="left" vertical="center" wrapText="1"/>
    </xf>
    <xf numFmtId="49" fontId="31" fillId="0" borderId="6" xfId="1" applyNumberFormat="1" applyFont="1" applyBorder="1" applyAlignment="1" applyProtection="1">
      <alignment horizontal="left" vertical="center" wrapText="1"/>
    </xf>
    <xf numFmtId="165" fontId="34" fillId="9" borderId="0" xfId="1" applyNumberFormat="1" applyFont="1" applyFill="1" applyAlignment="1" applyProtection="1">
      <alignment horizontal="left" vertical="center"/>
    </xf>
    <xf numFmtId="0" fontId="35" fillId="10" borderId="1" xfId="3" applyNumberFormat="1" applyFont="1" applyFill="1" applyBorder="1" applyAlignment="1" applyProtection="1">
      <alignment vertical="center" wrapText="1"/>
    </xf>
    <xf numFmtId="49" fontId="31" fillId="0" borderId="2" xfId="1" applyNumberFormat="1" applyFont="1" applyBorder="1" applyAlignment="1" applyProtection="1">
      <alignment horizontal="left" vertical="center" wrapText="1"/>
    </xf>
    <xf numFmtId="49" fontId="31" fillId="0" borderId="5" xfId="1" applyNumberFormat="1" applyFont="1" applyBorder="1" applyAlignment="1" applyProtection="1">
      <alignment horizontal="left" vertical="center" wrapText="1"/>
    </xf>
    <xf numFmtId="49" fontId="31" fillId="0" borderId="4" xfId="1" applyNumberFormat="1" applyFont="1" applyBorder="1" applyAlignment="1" applyProtection="1">
      <alignment horizontal="left" vertical="center" wrapText="1"/>
    </xf>
    <xf numFmtId="49" fontId="66" fillId="3" borderId="2" xfId="1" applyNumberFormat="1" applyFont="1" applyFill="1" applyBorder="1" applyAlignment="1" applyProtection="1">
      <alignment horizontal="left" vertical="center" wrapText="1"/>
    </xf>
    <xf numFmtId="49" fontId="66" fillId="3" borderId="5" xfId="1" applyNumberFormat="1" applyFont="1" applyFill="1" applyBorder="1" applyAlignment="1" applyProtection="1">
      <alignment horizontal="left" vertical="center" wrapText="1"/>
    </xf>
    <xf numFmtId="49" fontId="66" fillId="3" borderId="4" xfId="1" applyNumberFormat="1" applyFont="1" applyFill="1" applyBorder="1" applyAlignment="1" applyProtection="1">
      <alignment horizontal="left" vertical="center" wrapText="1"/>
    </xf>
    <xf numFmtId="49" fontId="31" fillId="0" borderId="2" xfId="1" applyNumberFormat="1" applyFont="1" applyFill="1" applyBorder="1" applyAlignment="1" applyProtection="1">
      <alignment horizontal="left" vertical="center" wrapText="1"/>
    </xf>
    <xf numFmtId="49" fontId="31" fillId="0" borderId="5" xfId="1" applyNumberFormat="1" applyFont="1" applyFill="1" applyBorder="1" applyAlignment="1" applyProtection="1">
      <alignment horizontal="left" vertical="center" wrapText="1"/>
    </xf>
    <xf numFmtId="49" fontId="31" fillId="0" borderId="4" xfId="1" applyNumberFormat="1" applyFont="1" applyFill="1" applyBorder="1" applyAlignment="1" applyProtection="1">
      <alignment horizontal="left" vertical="center" wrapText="1"/>
    </xf>
    <xf numFmtId="49" fontId="1" fillId="0" borderId="0" xfId="1" applyNumberFormat="1" applyAlignment="1" applyProtection="1">
      <alignment horizontal="left" vertical="center" wrapText="1"/>
    </xf>
    <xf numFmtId="166" fontId="35" fillId="12" borderId="1" xfId="3" applyNumberFormat="1" applyFont="1" applyFill="1" applyBorder="1" applyAlignment="1" applyProtection="1">
      <alignment horizontal="right" vertical="center" wrapText="1"/>
    </xf>
    <xf numFmtId="166" fontId="51" fillId="11" borderId="1" xfId="3" applyNumberFormat="1" applyFont="1" applyFill="1" applyBorder="1" applyAlignment="1" applyProtection="1">
      <alignment horizontal="right" vertical="center" wrapText="1"/>
    </xf>
    <xf numFmtId="166" fontId="35" fillId="11" borderId="2" xfId="3" applyNumberFormat="1" applyFont="1" applyFill="1" applyBorder="1" applyAlignment="1" applyProtection="1">
      <alignment horizontal="left" vertical="center" wrapText="1"/>
    </xf>
    <xf numFmtId="166" fontId="35" fillId="11" borderId="4" xfId="3" applyNumberFormat="1" applyFont="1" applyFill="1" applyBorder="1" applyAlignment="1" applyProtection="1">
      <alignment horizontal="left" vertical="center" wrapText="1"/>
    </xf>
    <xf numFmtId="49" fontId="1" fillId="0" borderId="6" xfId="1" applyNumberFormat="1" applyBorder="1" applyAlignment="1" applyProtection="1">
      <alignment horizontal="left" vertical="center" wrapText="1"/>
    </xf>
    <xf numFmtId="0" fontId="34" fillId="9" borderId="28" xfId="0" applyFont="1" applyFill="1" applyBorder="1" applyAlignment="1" applyProtection="1">
      <alignment horizontal="center" vertical="center" textRotation="90"/>
    </xf>
    <xf numFmtId="166" fontId="35" fillId="12" borderId="1" xfId="3" applyNumberFormat="1" applyFont="1" applyFill="1" applyBorder="1" applyAlignment="1" applyProtection="1">
      <alignment horizontal="left" vertical="center" wrapText="1"/>
    </xf>
    <xf numFmtId="166" fontId="51" fillId="12" borderId="1" xfId="3" applyNumberFormat="1" applyFont="1" applyFill="1" applyBorder="1" applyAlignment="1" applyProtection="1">
      <alignment horizontal="right" vertical="center" wrapText="1"/>
    </xf>
    <xf numFmtId="165" fontId="41" fillId="12" borderId="1" xfId="0" applyNumberFormat="1" applyFont="1" applyFill="1" applyBorder="1" applyAlignment="1" applyProtection="1">
      <alignment vertical="center"/>
    </xf>
    <xf numFmtId="166" fontId="35" fillId="12" borderId="2" xfId="3" applyNumberFormat="1" applyFont="1" applyFill="1" applyBorder="1" applyAlignment="1" applyProtection="1">
      <alignment horizontal="left" vertical="center" wrapText="1"/>
    </xf>
    <xf numFmtId="166" fontId="35" fillId="12" borderId="4" xfId="3" applyNumberFormat="1" applyFont="1" applyFill="1" applyBorder="1" applyAlignment="1" applyProtection="1">
      <alignment horizontal="left" vertical="center" wrapText="1"/>
    </xf>
    <xf numFmtId="166" fontId="55" fillId="12" borderId="1" xfId="3" applyNumberFormat="1" applyFont="1" applyFill="1" applyBorder="1" applyAlignment="1" applyProtection="1">
      <alignment horizontal="right" vertical="center" wrapText="1"/>
    </xf>
    <xf numFmtId="166" fontId="35" fillId="11" borderId="1" xfId="3" applyNumberFormat="1" applyFont="1" applyFill="1" applyBorder="1" applyAlignment="1" applyProtection="1">
      <alignment horizontal="left" vertical="center" wrapText="1"/>
    </xf>
    <xf numFmtId="166" fontId="51" fillId="11" borderId="2" xfId="3" applyNumberFormat="1" applyFont="1" applyFill="1" applyBorder="1" applyAlignment="1" applyProtection="1">
      <alignment horizontal="right" vertical="center" wrapText="1"/>
    </xf>
    <xf numFmtId="166" fontId="51" fillId="11" borderId="4" xfId="3" applyNumberFormat="1" applyFont="1" applyFill="1" applyBorder="1" applyAlignment="1" applyProtection="1">
      <alignment horizontal="right" vertical="center" wrapText="1"/>
    </xf>
    <xf numFmtId="166" fontId="64" fillId="9" borderId="38" xfId="3" applyNumberFormat="1" applyFont="1" applyFill="1" applyBorder="1" applyAlignment="1" applyProtection="1">
      <alignment horizontal="center" vertical="center" wrapText="1"/>
    </xf>
    <xf numFmtId="166" fontId="64" fillId="9" borderId="35" xfId="3" applyNumberFormat="1" applyFont="1" applyFill="1" applyBorder="1" applyAlignment="1" applyProtection="1">
      <alignment horizontal="center" vertical="center" wrapText="1"/>
    </xf>
    <xf numFmtId="166" fontId="62" fillId="9" borderId="37" xfId="3" applyNumberFormat="1" applyFont="1" applyFill="1" applyBorder="1" applyAlignment="1" applyProtection="1">
      <alignment horizontal="center" vertical="center" wrapText="1"/>
    </xf>
    <xf numFmtId="166" fontId="62" fillId="9" borderId="33" xfId="3" applyNumberFormat="1" applyFont="1" applyFill="1" applyBorder="1" applyAlignment="1" applyProtection="1">
      <alignment horizontal="center" vertical="center" wrapText="1"/>
    </xf>
    <xf numFmtId="166" fontId="62" fillId="9" borderId="36" xfId="3" applyNumberFormat="1" applyFont="1" applyFill="1" applyBorder="1" applyAlignment="1" applyProtection="1">
      <alignment horizontal="center" vertical="center" wrapText="1"/>
    </xf>
    <xf numFmtId="166" fontId="62" fillId="9" borderId="32" xfId="3" applyNumberFormat="1" applyFont="1" applyFill="1" applyBorder="1" applyAlignment="1" applyProtection="1">
      <alignment horizontal="center" vertical="center" wrapText="1"/>
    </xf>
    <xf numFmtId="166" fontId="35" fillId="10" borderId="2" xfId="3" applyNumberFormat="1" applyFont="1" applyFill="1" applyBorder="1" applyAlignment="1" applyProtection="1">
      <alignment horizontal="left" vertical="center" wrapText="1"/>
    </xf>
    <xf numFmtId="166" fontId="35" fillId="10" borderId="4" xfId="3" applyNumberFormat="1" applyFont="1" applyFill="1" applyBorder="1" applyAlignment="1" applyProtection="1">
      <alignment horizontal="left" vertical="center" wrapText="1"/>
    </xf>
    <xf numFmtId="165" fontId="46" fillId="6" borderId="2" xfId="1" applyNumberFormat="1" applyFont="1" applyFill="1" applyBorder="1" applyAlignment="1" applyProtection="1">
      <alignment horizontal="left" vertical="center"/>
      <protection locked="0"/>
    </xf>
    <xf numFmtId="165" fontId="46" fillId="6" borderId="4" xfId="1" applyNumberFormat="1" applyFont="1" applyFill="1" applyBorder="1" applyAlignment="1" applyProtection="1">
      <alignment horizontal="left" vertical="center"/>
      <protection locked="0"/>
    </xf>
    <xf numFmtId="165" fontId="46" fillId="6" borderId="1" xfId="1" applyNumberFormat="1" applyFont="1" applyFill="1" applyBorder="1" applyAlignment="1" applyProtection="1">
      <alignment horizontal="center" vertical="center"/>
      <protection locked="0"/>
    </xf>
    <xf numFmtId="49" fontId="31" fillId="0" borderId="0" xfId="1" applyNumberFormat="1" applyFont="1" applyAlignment="1" applyProtection="1">
      <alignment horizontal="left" vertical="center" wrapText="1"/>
    </xf>
    <xf numFmtId="166" fontId="72" fillId="9" borderId="33" xfId="3" applyNumberFormat="1" applyFont="1" applyFill="1" applyBorder="1" applyAlignment="1" applyProtection="1">
      <alignment horizontal="center" vertical="center" wrapText="1"/>
    </xf>
    <xf numFmtId="49" fontId="31" fillId="0" borderId="0" xfId="1" applyNumberFormat="1" applyFont="1" applyBorder="1" applyAlignment="1" applyProtection="1">
      <alignment horizontal="left" vertical="center" wrapText="1"/>
    </xf>
    <xf numFmtId="49" fontId="31" fillId="0" borderId="7" xfId="1" applyNumberFormat="1" applyFont="1" applyBorder="1" applyAlignment="1" applyProtection="1">
      <alignment horizontal="left" vertical="center" wrapText="1"/>
    </xf>
    <xf numFmtId="165" fontId="73" fillId="0" borderId="0" xfId="1" applyNumberFormat="1" applyFont="1" applyBorder="1" applyAlignment="1" applyProtection="1">
      <alignment horizontal="left" vertical="center" wrapText="1"/>
    </xf>
    <xf numFmtId="49" fontId="31" fillId="0" borderId="6" xfId="1" applyNumberFormat="1" applyFont="1" applyFill="1" applyBorder="1" applyAlignment="1" applyProtection="1">
      <alignment horizontal="left" vertical="center" wrapText="1"/>
    </xf>
    <xf numFmtId="49" fontId="31" fillId="0" borderId="0" xfId="1" applyNumberFormat="1" applyFont="1" applyFill="1" applyAlignment="1" applyProtection="1">
      <alignment horizontal="left" vertical="center" wrapText="1"/>
    </xf>
    <xf numFmtId="49" fontId="1" fillId="0" borderId="6" xfId="1" applyNumberFormat="1" applyFont="1" applyFill="1" applyBorder="1" applyAlignment="1" applyProtection="1">
      <alignment horizontal="left" vertical="center" wrapText="1"/>
    </xf>
    <xf numFmtId="49" fontId="1" fillId="0" borderId="0" xfId="1" applyNumberFormat="1" applyFont="1" applyFill="1" applyBorder="1" applyAlignment="1" applyProtection="1">
      <alignment horizontal="left" vertical="center" wrapText="1"/>
    </xf>
    <xf numFmtId="165" fontId="41" fillId="12" borderId="2" xfId="0" applyNumberFormat="1" applyFont="1" applyFill="1" applyBorder="1" applyAlignment="1" applyProtection="1">
      <alignment horizontal="center" vertical="center"/>
    </xf>
    <xf numFmtId="165" fontId="41" fillId="12" borderId="5" xfId="0" applyNumberFormat="1" applyFont="1" applyFill="1" applyBorder="1" applyAlignment="1" applyProtection="1">
      <alignment horizontal="center" vertical="center"/>
    </xf>
    <xf numFmtId="165" fontId="41" fillId="12" borderId="4" xfId="0" applyNumberFormat="1" applyFont="1" applyFill="1" applyBorder="1" applyAlignment="1" applyProtection="1">
      <alignment horizontal="center" vertical="center"/>
    </xf>
    <xf numFmtId="170" fontId="49" fillId="11" borderId="5" xfId="2" applyNumberFormat="1" applyFont="1" applyFill="1" applyBorder="1" applyAlignment="1" applyProtection="1">
      <alignment horizontal="left" vertical="center"/>
    </xf>
    <xf numFmtId="170" fontId="49" fillId="11" borderId="4" xfId="2" applyNumberFormat="1" applyFont="1" applyFill="1" applyBorder="1" applyAlignment="1" applyProtection="1">
      <alignment horizontal="left" vertical="center"/>
    </xf>
    <xf numFmtId="177" fontId="41" fillId="12" borderId="5" xfId="0" applyNumberFormat="1" applyFont="1" applyFill="1" applyBorder="1" applyAlignment="1" applyProtection="1">
      <alignment horizontal="left" vertical="center"/>
    </xf>
    <xf numFmtId="177" fontId="41" fillId="12" borderId="4" xfId="0" applyNumberFormat="1" applyFont="1" applyFill="1" applyBorder="1" applyAlignment="1" applyProtection="1">
      <alignment horizontal="left" vertical="center"/>
    </xf>
    <xf numFmtId="0" fontId="73" fillId="11" borderId="1" xfId="0" applyFont="1" applyFill="1" applyBorder="1" applyAlignment="1" applyProtection="1">
      <alignment horizontal="left" vertical="center" wrapText="1"/>
    </xf>
    <xf numFmtId="0" fontId="48" fillId="11" borderId="5" xfId="0" applyFont="1" applyFill="1" applyBorder="1" applyAlignment="1" applyProtection="1">
      <alignment horizontal="left" vertical="center" wrapText="1"/>
    </xf>
    <xf numFmtId="0" fontId="48" fillId="11" borderId="4" xfId="0" applyFont="1" applyFill="1" applyBorder="1" applyAlignment="1" applyProtection="1">
      <alignment horizontal="left" vertical="center" wrapText="1"/>
    </xf>
    <xf numFmtId="177" fontId="41" fillId="11" borderId="5" xfId="0" applyNumberFormat="1" applyFont="1" applyFill="1" applyBorder="1" applyAlignment="1" applyProtection="1">
      <alignment horizontal="left" vertical="center"/>
    </xf>
    <xf numFmtId="177" fontId="41" fillId="11" borderId="4" xfId="0" applyNumberFormat="1" applyFont="1" applyFill="1" applyBorder="1" applyAlignment="1" applyProtection="1">
      <alignment horizontal="left" vertical="center"/>
    </xf>
    <xf numFmtId="0" fontId="48" fillId="11" borderId="1" xfId="0" applyFont="1" applyFill="1" applyBorder="1" applyAlignment="1" applyProtection="1">
      <alignment horizontal="left" vertical="center" wrapText="1"/>
    </xf>
    <xf numFmtId="0" fontId="48" fillId="12" borderId="31" xfId="0" applyFont="1" applyFill="1" applyBorder="1" applyAlignment="1" applyProtection="1">
      <alignment horizontal="left" vertical="center" wrapText="1"/>
    </xf>
    <xf numFmtId="0" fontId="48" fillId="12" borderId="30" xfId="0" applyFont="1" applyFill="1" applyBorder="1" applyAlignment="1" applyProtection="1">
      <alignment horizontal="left" vertical="center" wrapText="1"/>
    </xf>
    <xf numFmtId="0" fontId="48" fillId="12" borderId="0" xfId="0" applyFont="1" applyFill="1" applyBorder="1" applyAlignment="1" applyProtection="1">
      <alignment horizontal="left" vertical="center" wrapText="1"/>
    </xf>
    <xf numFmtId="0" fontId="48" fillId="12" borderId="7" xfId="0" applyFont="1" applyFill="1" applyBorder="1" applyAlignment="1" applyProtection="1">
      <alignment horizontal="left" vertical="center" wrapText="1"/>
    </xf>
    <xf numFmtId="0" fontId="48" fillId="12" borderId="29" xfId="0" applyFont="1" applyFill="1" applyBorder="1" applyAlignment="1" applyProtection="1">
      <alignment horizontal="left" vertical="center" wrapText="1"/>
    </xf>
    <xf numFmtId="0" fontId="48" fillId="12" borderId="23" xfId="0" applyFont="1" applyFill="1" applyBorder="1" applyAlignment="1" applyProtection="1">
      <alignment horizontal="left" vertical="center" wrapText="1"/>
    </xf>
    <xf numFmtId="0" fontId="48" fillId="11" borderId="1" xfId="0" applyFont="1" applyFill="1" applyBorder="1" applyAlignment="1" applyProtection="1">
      <alignment vertical="center" wrapText="1"/>
    </xf>
    <xf numFmtId="165" fontId="41" fillId="6" borderId="2" xfId="0" applyNumberFormat="1" applyFont="1" applyFill="1" applyBorder="1" applyAlignment="1" applyProtection="1">
      <alignment horizontal="center" vertical="center"/>
      <protection locked="0"/>
    </xf>
    <xf numFmtId="165" fontId="41" fillId="6" borderId="4" xfId="0" applyNumberFormat="1" applyFont="1" applyFill="1" applyBorder="1" applyAlignment="1" applyProtection="1">
      <alignment horizontal="center" vertical="center"/>
      <protection locked="0"/>
    </xf>
    <xf numFmtId="181" fontId="41" fillId="6" borderId="1" xfId="0" applyNumberFormat="1" applyFont="1" applyFill="1" applyBorder="1" applyAlignment="1" applyProtection="1">
      <alignment horizontal="center" vertical="center"/>
      <protection locked="0"/>
    </xf>
    <xf numFmtId="181" fontId="41" fillId="6" borderId="2" xfId="0" applyNumberFormat="1" applyFont="1" applyFill="1" applyBorder="1" applyAlignment="1" applyProtection="1">
      <alignment horizontal="center" vertical="center"/>
      <protection locked="0"/>
    </xf>
    <xf numFmtId="181" fontId="41" fillId="6" borderId="4" xfId="0" applyNumberFormat="1" applyFont="1" applyFill="1" applyBorder="1" applyAlignment="1" applyProtection="1">
      <alignment horizontal="center" vertical="center"/>
      <protection locked="0"/>
    </xf>
    <xf numFmtId="180" fontId="41" fillId="11" borderId="1" xfId="0" applyNumberFormat="1" applyFont="1" applyFill="1" applyBorder="1" applyAlignment="1" applyProtection="1">
      <alignment horizontal="center" vertical="center"/>
    </xf>
    <xf numFmtId="181" fontId="41" fillId="11" borderId="1" xfId="0" applyNumberFormat="1" applyFont="1" applyFill="1" applyBorder="1" applyAlignment="1" applyProtection="1">
      <alignment horizontal="center" vertical="center"/>
    </xf>
    <xf numFmtId="166" fontId="15" fillId="5" borderId="1" xfId="3" applyNumberFormat="1" applyFont="1" applyFill="1" applyBorder="1" applyAlignment="1">
      <alignment horizontal="left" vertical="center" wrapText="1" indent="1"/>
    </xf>
    <xf numFmtId="0" fontId="15" fillId="3" borderId="1" xfId="3" applyFont="1" applyFill="1" applyBorder="1" applyAlignment="1">
      <alignment horizontal="left" vertical="center" wrapText="1" indent="1"/>
    </xf>
    <xf numFmtId="3" fontId="39" fillId="7" borderId="1" xfId="0" applyNumberFormat="1" applyFont="1" applyFill="1" applyBorder="1" applyAlignment="1">
      <alignment horizontal="center" vertical="center"/>
    </xf>
    <xf numFmtId="3" fontId="39" fillId="0" borderId="1" xfId="0" applyNumberFormat="1" applyFont="1" applyFill="1" applyBorder="1" applyAlignment="1">
      <alignment horizontal="center" vertical="center"/>
    </xf>
    <xf numFmtId="182" fontId="39" fillId="0" borderId="1" xfId="0" applyNumberFormat="1" applyFont="1" applyFill="1" applyBorder="1" applyAlignment="1">
      <alignment horizontal="center" vertical="center"/>
    </xf>
    <xf numFmtId="173" fontId="36" fillId="10" borderId="1" xfId="0" applyNumberFormat="1" applyFont="1" applyFill="1" applyBorder="1" applyAlignment="1">
      <alignment horizontal="center" vertical="center"/>
    </xf>
    <xf numFmtId="0" fontId="15" fillId="5" borderId="1" xfId="3" applyFont="1" applyFill="1" applyBorder="1" applyAlignment="1">
      <alignment horizontal="left" vertical="center" wrapText="1" indent="1"/>
    </xf>
    <xf numFmtId="182" fontId="39" fillId="7" borderId="1" xfId="0" applyNumberFormat="1" applyFont="1" applyFill="1" applyBorder="1" applyAlignment="1">
      <alignment horizontal="center" vertical="center"/>
    </xf>
    <xf numFmtId="166" fontId="16" fillId="4" borderId="1" xfId="0" applyNumberFormat="1" applyFont="1" applyFill="1" applyBorder="1" applyAlignment="1">
      <alignment horizontal="center" vertical="center"/>
    </xf>
    <xf numFmtId="0" fontId="84" fillId="0" borderId="1" xfId="3" applyFont="1" applyFill="1" applyBorder="1" applyAlignment="1">
      <alignment horizontal="left" vertical="top" wrapText="1"/>
    </xf>
    <xf numFmtId="0" fontId="11" fillId="0" borderId="2" xfId="3" applyFont="1" applyFill="1" applyBorder="1" applyAlignment="1">
      <alignment horizontal="center" vertical="top" wrapText="1"/>
    </xf>
    <xf numFmtId="0" fontId="11" fillId="0" borderId="5" xfId="3" applyFont="1" applyFill="1" applyBorder="1" applyAlignment="1">
      <alignment horizontal="center" vertical="top" wrapText="1"/>
    </xf>
    <xf numFmtId="0" fontId="11" fillId="0" borderId="4" xfId="3" applyFont="1" applyFill="1" applyBorder="1" applyAlignment="1">
      <alignment horizontal="center" vertical="top" wrapText="1"/>
    </xf>
    <xf numFmtId="0" fontId="9" fillId="0" borderId="2" xfId="3" applyFont="1" applyFill="1" applyBorder="1" applyAlignment="1">
      <alignment horizontal="center" vertical="top" wrapText="1"/>
    </xf>
    <xf numFmtId="0" fontId="9" fillId="0" borderId="5" xfId="3" applyFont="1" applyFill="1" applyBorder="1" applyAlignment="1">
      <alignment horizontal="center" vertical="top" wrapText="1"/>
    </xf>
    <xf numFmtId="0" fontId="9" fillId="0" borderId="4" xfId="3" applyFont="1" applyFill="1" applyBorder="1" applyAlignment="1">
      <alignment horizontal="center" vertical="top" wrapText="1"/>
    </xf>
    <xf numFmtId="3" fontId="36" fillId="17" borderId="43" xfId="0" applyNumberFormat="1" applyFont="1" applyFill="1" applyBorder="1" applyAlignment="1" applyProtection="1">
      <alignment horizontal="center" vertical="center"/>
    </xf>
    <xf numFmtId="3" fontId="36" fillId="17" borderId="16" xfId="0" applyNumberFormat="1" applyFont="1" applyFill="1" applyBorder="1" applyAlignment="1" applyProtection="1">
      <alignment horizontal="center" vertical="center"/>
    </xf>
    <xf numFmtId="0" fontId="84" fillId="0" borderId="2" xfId="3" applyFont="1" applyFill="1" applyBorder="1" applyAlignment="1">
      <alignment horizontal="left" vertical="top" wrapText="1"/>
    </xf>
    <xf numFmtId="0" fontId="84" fillId="0" borderId="5" xfId="3" applyFont="1" applyFill="1" applyBorder="1" applyAlignment="1">
      <alignment horizontal="left" vertical="top" wrapText="1"/>
    </xf>
    <xf numFmtId="0" fontId="84" fillId="0" borderId="4" xfId="3" applyFont="1" applyFill="1" applyBorder="1" applyAlignment="1">
      <alignment horizontal="left" vertical="top" wrapText="1"/>
    </xf>
    <xf numFmtId="164" fontId="86" fillId="4" borderId="1" xfId="1" applyNumberFormat="1" applyFont="1" applyFill="1" applyBorder="1" applyAlignment="1">
      <alignment horizontal="left" vertical="center"/>
    </xf>
    <xf numFmtId="167" fontId="19" fillId="0" borderId="1" xfId="2" applyNumberFormat="1" applyFont="1" applyFill="1" applyBorder="1" applyAlignment="1">
      <alignment horizontal="center" vertical="center"/>
    </xf>
    <xf numFmtId="167" fontId="19" fillId="0" borderId="3" xfId="2" applyNumberFormat="1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2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30" fillId="2" borderId="10" xfId="0" applyFont="1" applyFill="1" applyBorder="1" applyAlignment="1">
      <alignment horizontal="center" vertical="center" wrapText="1"/>
    </xf>
    <xf numFmtId="0" fontId="30" fillId="2" borderId="18" xfId="0" applyFont="1" applyFill="1" applyBorder="1" applyAlignment="1">
      <alignment horizontal="center" vertical="center" wrapText="1"/>
    </xf>
    <xf numFmtId="0" fontId="30" fillId="2" borderId="20" xfId="0" applyFont="1" applyFill="1" applyBorder="1" applyAlignment="1">
      <alignment horizontal="center" vertical="center" wrapText="1"/>
    </xf>
    <xf numFmtId="0" fontId="30" fillId="2" borderId="19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27" fillId="3" borderId="14" xfId="0" applyFont="1" applyFill="1" applyBorder="1" applyAlignment="1">
      <alignment horizontal="center" vertical="center" wrapText="1"/>
    </xf>
    <xf numFmtId="0" fontId="27" fillId="3" borderId="15" xfId="0" applyFont="1" applyFill="1" applyBorder="1" applyAlignment="1">
      <alignment horizontal="center" vertical="center"/>
    </xf>
    <xf numFmtId="166" fontId="8" fillId="5" borderId="14" xfId="0" applyNumberFormat="1" applyFont="1" applyFill="1" applyBorder="1" applyAlignment="1" applyProtection="1">
      <alignment horizontal="center" vertical="center" wrapText="1"/>
    </xf>
    <xf numFmtId="166" fontId="8" fillId="5" borderId="15" xfId="0" applyNumberFormat="1" applyFont="1" applyFill="1" applyBorder="1" applyAlignment="1" applyProtection="1">
      <alignment horizontal="center" vertical="center" wrapText="1"/>
    </xf>
    <xf numFmtId="2" fontId="36" fillId="17" borderId="11" xfId="0" applyNumberFormat="1" applyFont="1" applyFill="1" applyBorder="1" applyAlignment="1" applyProtection="1">
      <alignment horizontal="center" vertical="center"/>
    </xf>
    <xf numFmtId="0" fontId="36" fillId="17" borderId="16" xfId="0" applyFont="1" applyFill="1" applyBorder="1" applyAlignment="1" applyProtection="1">
      <alignment horizontal="center" vertical="center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7" fillId="3" borderId="15" xfId="0" applyFont="1" applyFill="1" applyBorder="1" applyAlignment="1">
      <alignment horizontal="center" vertical="center" wrapText="1"/>
    </xf>
    <xf numFmtId="3" fontId="36" fillId="17" borderId="11" xfId="0" applyNumberFormat="1" applyFont="1" applyFill="1" applyBorder="1" applyAlignment="1" applyProtection="1">
      <alignment horizontal="center" vertical="center"/>
    </xf>
    <xf numFmtId="0" fontId="27" fillId="3" borderId="14" xfId="0" applyFont="1" applyFill="1" applyBorder="1" applyAlignment="1">
      <alignment horizontal="center" vertical="center"/>
    </xf>
    <xf numFmtId="1" fontId="94" fillId="3" borderId="11" xfId="0" applyNumberFormat="1" applyFont="1" applyFill="1" applyBorder="1" applyAlignment="1" applyProtection="1">
      <alignment horizontal="center" vertical="center"/>
    </xf>
    <xf numFmtId="1" fontId="94" fillId="3" borderId="16" xfId="0" applyNumberFormat="1" applyFont="1" applyFill="1" applyBorder="1" applyAlignment="1" applyProtection="1">
      <alignment horizontal="center" vertical="center"/>
    </xf>
    <xf numFmtId="0" fontId="27" fillId="3" borderId="13" xfId="0" applyFont="1" applyFill="1" applyBorder="1" applyAlignment="1">
      <alignment horizontal="center" vertical="center"/>
    </xf>
    <xf numFmtId="0" fontId="27" fillId="3" borderId="9" xfId="0" applyFont="1" applyFill="1" applyBorder="1" applyAlignment="1">
      <alignment horizontal="center" vertical="center"/>
    </xf>
    <xf numFmtId="3" fontId="84" fillId="10" borderId="1" xfId="3" applyNumberFormat="1" applyFont="1" applyFill="1" applyBorder="1" applyAlignment="1">
      <alignment horizontal="left" vertical="top" wrapText="1"/>
    </xf>
    <xf numFmtId="3" fontId="84" fillId="0" borderId="1" xfId="3" applyNumberFormat="1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165" fontId="2" fillId="0" borderId="0" xfId="1" applyNumberFormat="1" applyFont="1" applyAlignment="1" applyProtection="1">
      <alignment horizontal="right"/>
    </xf>
    <xf numFmtId="165" fontId="2" fillId="0" borderId="7" xfId="1" applyNumberFormat="1" applyFont="1" applyBorder="1" applyAlignment="1" applyProtection="1">
      <alignment horizontal="right"/>
    </xf>
    <xf numFmtId="165" fontId="2" fillId="0" borderId="0" xfId="1" applyNumberFormat="1" applyFont="1" applyAlignment="1" applyProtection="1">
      <alignment horizontal="right" vertical="center"/>
    </xf>
    <xf numFmtId="165" fontId="2" fillId="0" borderId="7" xfId="1" applyNumberFormat="1" applyFont="1" applyBorder="1" applyAlignment="1" applyProtection="1">
      <alignment horizontal="right" vertical="center"/>
    </xf>
    <xf numFmtId="0" fontId="2" fillId="0" borderId="0" xfId="0" applyFont="1" applyFill="1" applyProtection="1"/>
    <xf numFmtId="165" fontId="34" fillId="0" borderId="0" xfId="1" applyNumberFormat="1" applyFont="1" applyFill="1" applyAlignment="1" applyProtection="1">
      <alignment horizontal="center" vertical="center"/>
    </xf>
    <xf numFmtId="0" fontId="0" fillId="0" borderId="0" xfId="0" applyFill="1" applyProtection="1"/>
    <xf numFmtId="165" fontId="2" fillId="0" borderId="0" xfId="1" applyNumberFormat="1" applyFont="1" applyFill="1" applyAlignment="1" applyProtection="1">
      <alignment vertical="center"/>
    </xf>
    <xf numFmtId="165" fontId="46" fillId="0" borderId="0" xfId="1" applyNumberFormat="1" applyFont="1" applyFill="1" applyBorder="1" applyAlignment="1" applyProtection="1">
      <alignment horizontal="center" vertical="center"/>
      <protection locked="0"/>
    </xf>
    <xf numFmtId="0" fontId="48" fillId="11" borderId="2" xfId="0" applyFont="1" applyFill="1" applyBorder="1" applyAlignment="1" applyProtection="1">
      <alignment horizontal="left" vertical="center" wrapText="1"/>
    </xf>
    <xf numFmtId="0" fontId="88" fillId="11" borderId="2" xfId="0" applyFont="1" applyFill="1" applyBorder="1" applyAlignment="1" applyProtection="1">
      <alignment horizontal="left" vertical="center" wrapText="1"/>
    </xf>
    <xf numFmtId="0" fontId="88" fillId="11" borderId="5" xfId="0" applyFont="1" applyFill="1" applyBorder="1" applyAlignment="1" applyProtection="1">
      <alignment horizontal="left" vertical="center" wrapText="1"/>
    </xf>
    <xf numFmtId="0" fontId="88" fillId="11" borderId="4" xfId="0" applyFont="1" applyFill="1" applyBorder="1" applyAlignment="1" applyProtection="1">
      <alignment horizontal="left" vertical="center" wrapText="1"/>
    </xf>
    <xf numFmtId="166" fontId="55" fillId="12" borderId="2" xfId="3" applyNumberFormat="1" applyFont="1" applyFill="1" applyBorder="1" applyAlignment="1" applyProtection="1">
      <alignment horizontal="left" vertical="center" wrapText="1"/>
    </xf>
    <xf numFmtId="166" fontId="55" fillId="12" borderId="5" xfId="3" applyNumberFormat="1" applyFont="1" applyFill="1" applyBorder="1" applyAlignment="1" applyProtection="1">
      <alignment horizontal="left" vertical="center" wrapText="1"/>
    </xf>
    <xf numFmtId="166" fontId="55" fillId="12" borderId="4" xfId="3" applyNumberFormat="1" applyFont="1" applyFill="1" applyBorder="1" applyAlignment="1" applyProtection="1">
      <alignment horizontal="left" vertical="center" wrapText="1"/>
    </xf>
    <xf numFmtId="2" fontId="56" fillId="12" borderId="45" xfId="3" applyNumberFormat="1" applyFont="1" applyFill="1" applyBorder="1" applyAlignment="1" applyProtection="1">
      <alignment horizontal="center" vertical="center" wrapText="1"/>
    </xf>
    <xf numFmtId="2" fontId="56" fillId="12" borderId="23" xfId="3" applyNumberFormat="1" applyFont="1" applyFill="1" applyBorder="1" applyAlignment="1" applyProtection="1">
      <alignment horizontal="center" vertical="center" wrapText="1"/>
    </xf>
    <xf numFmtId="168" fontId="47" fillId="6" borderId="1" xfId="1" applyNumberFormat="1" applyFont="1" applyFill="1" applyBorder="1" applyAlignment="1" applyProtection="1">
      <alignment horizontal="center" vertical="center"/>
      <protection locked="0"/>
    </xf>
    <xf numFmtId="9" fontId="47" fillId="6" borderId="1" xfId="2" applyFont="1" applyFill="1" applyBorder="1" applyAlignment="1" applyProtection="1">
      <alignment horizontal="center" vertical="center"/>
      <protection locked="0"/>
    </xf>
  </cellXfs>
  <cellStyles count="5">
    <cellStyle name="Comma" xfId="1" builtinId="3"/>
    <cellStyle name="Hyperlink" xfId="4" builtinId="8"/>
    <cellStyle name="Normal" xfId="0" builtinId="0"/>
    <cellStyle name="Normal 2" xfId="3" xr:uid="{C75580FA-40AE-4BA1-99DF-DD8AAA417A58}"/>
    <cellStyle name="Percent" xfId="2" builtinId="5"/>
  </cellStyles>
  <dxfs count="1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37118</xdr:colOff>
      <xdr:row>0</xdr:row>
      <xdr:rowOff>9679</xdr:rowOff>
    </xdr:from>
    <xdr:ext cx="1268034" cy="861178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06642" y="9679"/>
          <a:ext cx="1268034" cy="861178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5</xdr:row>
          <xdr:rowOff>76200</xdr:rowOff>
        </xdr:from>
        <xdr:to>
          <xdr:col>2</xdr:col>
          <xdr:colOff>1257300</xdr:colOff>
          <xdr:row>7</xdr:row>
          <xdr:rowOff>200025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600" b="1" i="0" u="none" strike="noStrike" baseline="0">
                  <a:solidFill>
                    <a:srgbClr val="FF0000"/>
                  </a:solidFill>
                  <a:latin typeface="Century Gothic"/>
                </a:rPr>
                <a:t>Resize to Fit Screen</a:t>
              </a:r>
              <a:endParaRPr lang="en-US" sz="1200" b="1" i="0" u="none" strike="noStrike" baseline="0">
                <a:solidFill>
                  <a:srgbClr val="FF0000"/>
                </a:solidFill>
                <a:latin typeface="Century Gothic"/>
              </a:endParaRPr>
            </a:p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FF0000"/>
                  </a:solidFill>
                  <a:latin typeface="Century Gothic"/>
                </a:rPr>
                <a:t>(enable macro's if needed)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</xdr:row>
          <xdr:rowOff>85725</xdr:rowOff>
        </xdr:from>
        <xdr:to>
          <xdr:col>4</xdr:col>
          <xdr:colOff>647700</xdr:colOff>
          <xdr:row>7</xdr:row>
          <xdr:rowOff>190500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FF"/>
                  </a:solidFill>
                  <a:latin typeface="Century Gothic"/>
                </a:rPr>
                <a:t>Click to Access </a:t>
              </a:r>
            </a:p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FF"/>
                  </a:solidFill>
                  <a:latin typeface="Century Gothic"/>
                </a:rPr>
                <a:t>Guidance Document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37118</xdr:colOff>
      <xdr:row>0</xdr:row>
      <xdr:rowOff>9679</xdr:rowOff>
    </xdr:from>
    <xdr:ext cx="1268034" cy="861178"/>
    <xdr:pic>
      <xdr:nvPicPr>
        <xdr:cNvPr id="2" name="Picture 1">
          <a:extLst>
            <a:ext uri="{FF2B5EF4-FFF2-40B4-BE49-F238E27FC236}">
              <a16:creationId xmlns:a16="http://schemas.microsoft.com/office/drawing/2014/main" id="{AA6EC5BE-3587-4BB8-8DE6-6B0B7A7583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90868" y="9679"/>
          <a:ext cx="1268034" cy="861178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5</xdr:row>
          <xdr:rowOff>76200</xdr:rowOff>
        </xdr:from>
        <xdr:to>
          <xdr:col>2</xdr:col>
          <xdr:colOff>1257300</xdr:colOff>
          <xdr:row>7</xdr:row>
          <xdr:rowOff>200025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BE35B1D2-E9A9-47DE-A758-8A673260FF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600" b="1" i="0" u="none" strike="noStrike" baseline="0">
                  <a:solidFill>
                    <a:srgbClr val="FF0000"/>
                  </a:solidFill>
                  <a:latin typeface="Century Gothic"/>
                </a:rPr>
                <a:t>Resize to Fit Screen</a:t>
              </a:r>
              <a:endParaRPr lang="en-US" sz="1200" b="1" i="0" u="none" strike="noStrike" baseline="0">
                <a:solidFill>
                  <a:srgbClr val="FF0000"/>
                </a:solidFill>
                <a:latin typeface="Century Gothic"/>
              </a:endParaRPr>
            </a:p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FF0000"/>
                  </a:solidFill>
                  <a:latin typeface="Century Gothic"/>
                </a:rPr>
                <a:t>(enable macro's if needed)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476250</xdr:colOff>
      <xdr:row>2</xdr:row>
      <xdr:rowOff>0</xdr:rowOff>
    </xdr:from>
    <xdr:to>
      <xdr:col>18</xdr:col>
      <xdr:colOff>94063</xdr:colOff>
      <xdr:row>4</xdr:row>
      <xdr:rowOff>303588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93688" y="1000125"/>
          <a:ext cx="3594500" cy="173233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933450</xdr:colOff>
          <xdr:row>0</xdr:row>
          <xdr:rowOff>38100</xdr:rowOff>
        </xdr:from>
        <xdr:to>
          <xdr:col>14</xdr:col>
          <xdr:colOff>1847850</xdr:colOff>
          <xdr:row>2</xdr:row>
          <xdr:rowOff>285750</xdr:rowOff>
        </xdr:to>
        <xdr:sp macro="" textlink="">
          <xdr:nvSpPr>
            <xdr:cNvPr id="3088" name="Button 16" descr="Resize to Fit Screen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1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73152" tIns="50292" rIns="73152" bIns="50292" anchor="ctr" upright="1"/>
            <a:lstStyle/>
            <a:p>
              <a:pPr algn="ctr" rtl="0">
                <a:defRPr sz="1000"/>
              </a:pPr>
              <a:r>
                <a:rPr lang="en-US" sz="3600" b="1" i="0" u="none" strike="noStrike" baseline="0">
                  <a:solidFill>
                    <a:srgbClr val="FF0000"/>
                  </a:solidFill>
                  <a:latin typeface="Century Gothic"/>
                </a:rPr>
                <a:t>Resize to Fit Screen</a:t>
              </a:r>
            </a:p>
            <a:p>
              <a:pPr algn="ctr" rtl="0">
                <a:defRPr sz="1000"/>
              </a:pPr>
              <a:r>
                <a:rPr lang="en-US" sz="3600" b="0" i="0" u="none" strike="noStrike" baseline="0">
                  <a:solidFill>
                    <a:srgbClr val="FF0000"/>
                  </a:solidFill>
                  <a:latin typeface="Century Gothic"/>
                </a:rPr>
                <a:t>(</a:t>
              </a:r>
              <a:r>
                <a:rPr lang="en-US" sz="2800" b="0" i="0" u="none" strike="noStrike" baseline="0">
                  <a:solidFill>
                    <a:srgbClr val="FF0000"/>
                  </a:solidFill>
                  <a:latin typeface="Century Gothic"/>
                </a:rPr>
                <a:t>enable macro's if needed</a:t>
              </a:r>
              <a:r>
                <a:rPr lang="en-US" sz="3600" b="0" i="0" u="none" strike="noStrike" baseline="0">
                  <a:solidFill>
                    <a:srgbClr val="FF0000"/>
                  </a:solidFill>
                  <a:latin typeface="Century Gothic"/>
                </a:rPr>
                <a:t>)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pi.fairwear.org/wp-content/uploads/2020/06/Guidance-for-Use-of-the-Fair-Wear-Labour-and-Minute-and-Product-Costing-Calculator-Final.pdf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api.fairwear.org/wp-content/uploads/2020/06/Guidance-for-Use-of-the-Fair-Wear-Labour-and-Minute-and-Product-Costing-Calculator-Final.pdf" TargetMode="External"/><Relationship Id="rId5" Type="http://schemas.openxmlformats.org/officeDocument/2006/relationships/ctrlProp" Target="../ctrlProps/ctrlProp3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1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52BC7-9A6F-4134-827B-7BAB3A86D2E9}">
  <sheetPr codeName="Tabelle1">
    <pageSetUpPr fitToPage="1"/>
  </sheetPr>
  <dimension ref="B1:P62"/>
  <sheetViews>
    <sheetView showGridLines="0" tabSelected="1" zoomScale="143" zoomScaleNormal="143" workbookViewId="0">
      <selection activeCell="C10" sqref="C10"/>
    </sheetView>
  </sheetViews>
  <sheetFormatPr defaultColWidth="11.5546875" defaultRowHeight="17.25" x14ac:dyDescent="0.3"/>
  <cols>
    <col min="1" max="1" width="3.33203125" style="90" customWidth="1"/>
    <col min="2" max="2" width="12" style="91" customWidth="1"/>
    <col min="3" max="3" width="16.109375" style="91" customWidth="1"/>
    <col min="4" max="4" width="16.88671875" style="91" customWidth="1"/>
    <col min="5" max="10" width="15.88671875" style="90" customWidth="1"/>
    <col min="11" max="19" width="14.109375" style="90" customWidth="1"/>
    <col min="20" max="224" width="11.5546875" style="90"/>
    <col min="225" max="225" width="5.44140625" style="90" bestFit="1" customWidth="1"/>
    <col min="226" max="226" width="33" style="90" bestFit="1" customWidth="1"/>
    <col min="227" max="227" width="33" style="90" customWidth="1"/>
    <col min="228" max="228" width="19.109375" style="90" customWidth="1"/>
    <col min="229" max="255" width="13.6640625" style="90" customWidth="1"/>
    <col min="256" max="256" width="70.5546875" style="90" customWidth="1"/>
    <col min="257" max="480" width="11.5546875" style="90"/>
    <col min="481" max="481" width="5.44140625" style="90" bestFit="1" customWidth="1"/>
    <col min="482" max="482" width="33" style="90" bestFit="1" customWidth="1"/>
    <col min="483" max="483" width="33" style="90" customWidth="1"/>
    <col min="484" max="484" width="19.109375" style="90" customWidth="1"/>
    <col min="485" max="511" width="13.6640625" style="90" customWidth="1"/>
    <col min="512" max="512" width="70.5546875" style="90" customWidth="1"/>
    <col min="513" max="736" width="11.5546875" style="90"/>
    <col min="737" max="737" width="5.44140625" style="90" bestFit="1" customWidth="1"/>
    <col min="738" max="738" width="33" style="90" bestFit="1" customWidth="1"/>
    <col min="739" max="739" width="33" style="90" customWidth="1"/>
    <col min="740" max="740" width="19.109375" style="90" customWidth="1"/>
    <col min="741" max="767" width="13.6640625" style="90" customWidth="1"/>
    <col min="768" max="768" width="70.5546875" style="90" customWidth="1"/>
    <col min="769" max="992" width="11.5546875" style="90"/>
    <col min="993" max="993" width="5.44140625" style="90" bestFit="1" customWidth="1"/>
    <col min="994" max="994" width="33" style="90" bestFit="1" customWidth="1"/>
    <col min="995" max="995" width="33" style="90" customWidth="1"/>
    <col min="996" max="996" width="19.109375" style="90" customWidth="1"/>
    <col min="997" max="1023" width="13.6640625" style="90" customWidth="1"/>
    <col min="1024" max="1024" width="70.5546875" style="90" customWidth="1"/>
    <col min="1025" max="1248" width="11.5546875" style="90"/>
    <col min="1249" max="1249" width="5.44140625" style="90" bestFit="1" customWidth="1"/>
    <col min="1250" max="1250" width="33" style="90" bestFit="1" customWidth="1"/>
    <col min="1251" max="1251" width="33" style="90" customWidth="1"/>
    <col min="1252" max="1252" width="19.109375" style="90" customWidth="1"/>
    <col min="1253" max="1279" width="13.6640625" style="90" customWidth="1"/>
    <col min="1280" max="1280" width="70.5546875" style="90" customWidth="1"/>
    <col min="1281" max="1504" width="11.5546875" style="90"/>
    <col min="1505" max="1505" width="5.44140625" style="90" bestFit="1" customWidth="1"/>
    <col min="1506" max="1506" width="33" style="90" bestFit="1" customWidth="1"/>
    <col min="1507" max="1507" width="33" style="90" customWidth="1"/>
    <col min="1508" max="1508" width="19.109375" style="90" customWidth="1"/>
    <col min="1509" max="1535" width="13.6640625" style="90" customWidth="1"/>
    <col min="1536" max="1536" width="70.5546875" style="90" customWidth="1"/>
    <col min="1537" max="1760" width="11.5546875" style="90"/>
    <col min="1761" max="1761" width="5.44140625" style="90" bestFit="1" customWidth="1"/>
    <col min="1762" max="1762" width="33" style="90" bestFit="1" customWidth="1"/>
    <col min="1763" max="1763" width="33" style="90" customWidth="1"/>
    <col min="1764" max="1764" width="19.109375" style="90" customWidth="1"/>
    <col min="1765" max="1791" width="13.6640625" style="90" customWidth="1"/>
    <col min="1792" max="1792" width="70.5546875" style="90" customWidth="1"/>
    <col min="1793" max="2016" width="11.5546875" style="90"/>
    <col min="2017" max="2017" width="5.44140625" style="90" bestFit="1" customWidth="1"/>
    <col min="2018" max="2018" width="33" style="90" bestFit="1" customWidth="1"/>
    <col min="2019" max="2019" width="33" style="90" customWidth="1"/>
    <col min="2020" max="2020" width="19.109375" style="90" customWidth="1"/>
    <col min="2021" max="2047" width="13.6640625" style="90" customWidth="1"/>
    <col min="2048" max="2048" width="70.5546875" style="90" customWidth="1"/>
    <col min="2049" max="2272" width="11.5546875" style="90"/>
    <col min="2273" max="2273" width="5.44140625" style="90" bestFit="1" customWidth="1"/>
    <col min="2274" max="2274" width="33" style="90" bestFit="1" customWidth="1"/>
    <col min="2275" max="2275" width="33" style="90" customWidth="1"/>
    <col min="2276" max="2276" width="19.109375" style="90" customWidth="1"/>
    <col min="2277" max="2303" width="13.6640625" style="90" customWidth="1"/>
    <col min="2304" max="2304" width="70.5546875" style="90" customWidth="1"/>
    <col min="2305" max="2528" width="11.5546875" style="90"/>
    <col min="2529" max="2529" width="5.44140625" style="90" bestFit="1" customWidth="1"/>
    <col min="2530" max="2530" width="33" style="90" bestFit="1" customWidth="1"/>
    <col min="2531" max="2531" width="33" style="90" customWidth="1"/>
    <col min="2532" max="2532" width="19.109375" style="90" customWidth="1"/>
    <col min="2533" max="2559" width="13.6640625" style="90" customWidth="1"/>
    <col min="2560" max="2560" width="70.5546875" style="90" customWidth="1"/>
    <col min="2561" max="2784" width="11.5546875" style="90"/>
    <col min="2785" max="2785" width="5.44140625" style="90" bestFit="1" customWidth="1"/>
    <col min="2786" max="2786" width="33" style="90" bestFit="1" customWidth="1"/>
    <col min="2787" max="2787" width="33" style="90" customWidth="1"/>
    <col min="2788" max="2788" width="19.109375" style="90" customWidth="1"/>
    <col min="2789" max="2815" width="13.6640625" style="90" customWidth="1"/>
    <col min="2816" max="2816" width="70.5546875" style="90" customWidth="1"/>
    <col min="2817" max="3040" width="11.5546875" style="90"/>
    <col min="3041" max="3041" width="5.44140625" style="90" bestFit="1" customWidth="1"/>
    <col min="3042" max="3042" width="33" style="90" bestFit="1" customWidth="1"/>
    <col min="3043" max="3043" width="33" style="90" customWidth="1"/>
    <col min="3044" max="3044" width="19.109375" style="90" customWidth="1"/>
    <col min="3045" max="3071" width="13.6640625" style="90" customWidth="1"/>
    <col min="3072" max="3072" width="70.5546875" style="90" customWidth="1"/>
    <col min="3073" max="3296" width="11.5546875" style="90"/>
    <col min="3297" max="3297" width="5.44140625" style="90" bestFit="1" customWidth="1"/>
    <col min="3298" max="3298" width="33" style="90" bestFit="1" customWidth="1"/>
    <col min="3299" max="3299" width="33" style="90" customWidth="1"/>
    <col min="3300" max="3300" width="19.109375" style="90" customWidth="1"/>
    <col min="3301" max="3327" width="13.6640625" style="90" customWidth="1"/>
    <col min="3328" max="3328" width="70.5546875" style="90" customWidth="1"/>
    <col min="3329" max="3552" width="11.5546875" style="90"/>
    <col min="3553" max="3553" width="5.44140625" style="90" bestFit="1" customWidth="1"/>
    <col min="3554" max="3554" width="33" style="90" bestFit="1" customWidth="1"/>
    <col min="3555" max="3555" width="33" style="90" customWidth="1"/>
    <col min="3556" max="3556" width="19.109375" style="90" customWidth="1"/>
    <col min="3557" max="3583" width="13.6640625" style="90" customWidth="1"/>
    <col min="3584" max="3584" width="70.5546875" style="90" customWidth="1"/>
    <col min="3585" max="3808" width="11.5546875" style="90"/>
    <col min="3809" max="3809" width="5.44140625" style="90" bestFit="1" customWidth="1"/>
    <col min="3810" max="3810" width="33" style="90" bestFit="1" customWidth="1"/>
    <col min="3811" max="3811" width="33" style="90" customWidth="1"/>
    <col min="3812" max="3812" width="19.109375" style="90" customWidth="1"/>
    <col min="3813" max="3839" width="13.6640625" style="90" customWidth="1"/>
    <col min="3840" max="3840" width="70.5546875" style="90" customWidth="1"/>
    <col min="3841" max="4064" width="11.5546875" style="90"/>
    <col min="4065" max="4065" width="5.44140625" style="90" bestFit="1" customWidth="1"/>
    <col min="4066" max="4066" width="33" style="90" bestFit="1" customWidth="1"/>
    <col min="4067" max="4067" width="33" style="90" customWidth="1"/>
    <col min="4068" max="4068" width="19.109375" style="90" customWidth="1"/>
    <col min="4069" max="4095" width="13.6640625" style="90" customWidth="1"/>
    <col min="4096" max="4096" width="70.5546875" style="90" customWidth="1"/>
    <col min="4097" max="4320" width="11.5546875" style="90"/>
    <col min="4321" max="4321" width="5.44140625" style="90" bestFit="1" customWidth="1"/>
    <col min="4322" max="4322" width="33" style="90" bestFit="1" customWidth="1"/>
    <col min="4323" max="4323" width="33" style="90" customWidth="1"/>
    <col min="4324" max="4324" width="19.109375" style="90" customWidth="1"/>
    <col min="4325" max="4351" width="13.6640625" style="90" customWidth="1"/>
    <col min="4352" max="4352" width="70.5546875" style="90" customWidth="1"/>
    <col min="4353" max="4576" width="11.5546875" style="90"/>
    <col min="4577" max="4577" width="5.44140625" style="90" bestFit="1" customWidth="1"/>
    <col min="4578" max="4578" width="33" style="90" bestFit="1" customWidth="1"/>
    <col min="4579" max="4579" width="33" style="90" customWidth="1"/>
    <col min="4580" max="4580" width="19.109375" style="90" customWidth="1"/>
    <col min="4581" max="4607" width="13.6640625" style="90" customWidth="1"/>
    <col min="4608" max="4608" width="70.5546875" style="90" customWidth="1"/>
    <col min="4609" max="4832" width="11.5546875" style="90"/>
    <col min="4833" max="4833" width="5.44140625" style="90" bestFit="1" customWidth="1"/>
    <col min="4834" max="4834" width="33" style="90" bestFit="1" customWidth="1"/>
    <col min="4835" max="4835" width="33" style="90" customWidth="1"/>
    <col min="4836" max="4836" width="19.109375" style="90" customWidth="1"/>
    <col min="4837" max="4863" width="13.6640625" style="90" customWidth="1"/>
    <col min="4864" max="4864" width="70.5546875" style="90" customWidth="1"/>
    <col min="4865" max="5088" width="11.5546875" style="90"/>
    <col min="5089" max="5089" width="5.44140625" style="90" bestFit="1" customWidth="1"/>
    <col min="5090" max="5090" width="33" style="90" bestFit="1" customWidth="1"/>
    <col min="5091" max="5091" width="33" style="90" customWidth="1"/>
    <col min="5092" max="5092" width="19.109375" style="90" customWidth="1"/>
    <col min="5093" max="5119" width="13.6640625" style="90" customWidth="1"/>
    <col min="5120" max="5120" width="70.5546875" style="90" customWidth="1"/>
    <col min="5121" max="5344" width="11.5546875" style="90"/>
    <col min="5345" max="5345" width="5.44140625" style="90" bestFit="1" customWidth="1"/>
    <col min="5346" max="5346" width="33" style="90" bestFit="1" customWidth="1"/>
    <col min="5347" max="5347" width="33" style="90" customWidth="1"/>
    <col min="5348" max="5348" width="19.109375" style="90" customWidth="1"/>
    <col min="5349" max="5375" width="13.6640625" style="90" customWidth="1"/>
    <col min="5376" max="5376" width="70.5546875" style="90" customWidth="1"/>
    <col min="5377" max="5600" width="11.5546875" style="90"/>
    <col min="5601" max="5601" width="5.44140625" style="90" bestFit="1" customWidth="1"/>
    <col min="5602" max="5602" width="33" style="90" bestFit="1" customWidth="1"/>
    <col min="5603" max="5603" width="33" style="90" customWidth="1"/>
    <col min="5604" max="5604" width="19.109375" style="90" customWidth="1"/>
    <col min="5605" max="5631" width="13.6640625" style="90" customWidth="1"/>
    <col min="5632" max="5632" width="70.5546875" style="90" customWidth="1"/>
    <col min="5633" max="5856" width="11.5546875" style="90"/>
    <col min="5857" max="5857" width="5.44140625" style="90" bestFit="1" customWidth="1"/>
    <col min="5858" max="5858" width="33" style="90" bestFit="1" customWidth="1"/>
    <col min="5859" max="5859" width="33" style="90" customWidth="1"/>
    <col min="5860" max="5860" width="19.109375" style="90" customWidth="1"/>
    <col min="5861" max="5887" width="13.6640625" style="90" customWidth="1"/>
    <col min="5888" max="5888" width="70.5546875" style="90" customWidth="1"/>
    <col min="5889" max="6112" width="11.5546875" style="90"/>
    <col min="6113" max="6113" width="5.44140625" style="90" bestFit="1" customWidth="1"/>
    <col min="6114" max="6114" width="33" style="90" bestFit="1" customWidth="1"/>
    <col min="6115" max="6115" width="33" style="90" customWidth="1"/>
    <col min="6116" max="6116" width="19.109375" style="90" customWidth="1"/>
    <col min="6117" max="6143" width="13.6640625" style="90" customWidth="1"/>
    <col min="6144" max="6144" width="70.5546875" style="90" customWidth="1"/>
    <col min="6145" max="6368" width="11.5546875" style="90"/>
    <col min="6369" max="6369" width="5.44140625" style="90" bestFit="1" customWidth="1"/>
    <col min="6370" max="6370" width="33" style="90" bestFit="1" customWidth="1"/>
    <col min="6371" max="6371" width="33" style="90" customWidth="1"/>
    <col min="6372" max="6372" width="19.109375" style="90" customWidth="1"/>
    <col min="6373" max="6399" width="13.6640625" style="90" customWidth="1"/>
    <col min="6400" max="6400" width="70.5546875" style="90" customWidth="1"/>
    <col min="6401" max="6624" width="11.5546875" style="90"/>
    <col min="6625" max="6625" width="5.44140625" style="90" bestFit="1" customWidth="1"/>
    <col min="6626" max="6626" width="33" style="90" bestFit="1" customWidth="1"/>
    <col min="6627" max="6627" width="33" style="90" customWidth="1"/>
    <col min="6628" max="6628" width="19.109375" style="90" customWidth="1"/>
    <col min="6629" max="6655" width="13.6640625" style="90" customWidth="1"/>
    <col min="6656" max="6656" width="70.5546875" style="90" customWidth="1"/>
    <col min="6657" max="6880" width="11.5546875" style="90"/>
    <col min="6881" max="6881" width="5.44140625" style="90" bestFit="1" customWidth="1"/>
    <col min="6882" max="6882" width="33" style="90" bestFit="1" customWidth="1"/>
    <col min="6883" max="6883" width="33" style="90" customWidth="1"/>
    <col min="6884" max="6884" width="19.109375" style="90" customWidth="1"/>
    <col min="6885" max="6911" width="13.6640625" style="90" customWidth="1"/>
    <col min="6912" max="6912" width="70.5546875" style="90" customWidth="1"/>
    <col min="6913" max="7136" width="11.5546875" style="90"/>
    <col min="7137" max="7137" width="5.44140625" style="90" bestFit="1" customWidth="1"/>
    <col min="7138" max="7138" width="33" style="90" bestFit="1" customWidth="1"/>
    <col min="7139" max="7139" width="33" style="90" customWidth="1"/>
    <col min="7140" max="7140" width="19.109375" style="90" customWidth="1"/>
    <col min="7141" max="7167" width="13.6640625" style="90" customWidth="1"/>
    <col min="7168" max="7168" width="70.5546875" style="90" customWidth="1"/>
    <col min="7169" max="7392" width="11.5546875" style="90"/>
    <col min="7393" max="7393" width="5.44140625" style="90" bestFit="1" customWidth="1"/>
    <col min="7394" max="7394" width="33" style="90" bestFit="1" customWidth="1"/>
    <col min="7395" max="7395" width="33" style="90" customWidth="1"/>
    <col min="7396" max="7396" width="19.109375" style="90" customWidth="1"/>
    <col min="7397" max="7423" width="13.6640625" style="90" customWidth="1"/>
    <col min="7424" max="7424" width="70.5546875" style="90" customWidth="1"/>
    <col min="7425" max="7648" width="11.5546875" style="90"/>
    <col min="7649" max="7649" width="5.44140625" style="90" bestFit="1" customWidth="1"/>
    <col min="7650" max="7650" width="33" style="90" bestFit="1" customWidth="1"/>
    <col min="7651" max="7651" width="33" style="90" customWidth="1"/>
    <col min="7652" max="7652" width="19.109375" style="90" customWidth="1"/>
    <col min="7653" max="7679" width="13.6640625" style="90" customWidth="1"/>
    <col min="7680" max="7680" width="70.5546875" style="90" customWidth="1"/>
    <col min="7681" max="7904" width="11.5546875" style="90"/>
    <col min="7905" max="7905" width="5.44140625" style="90" bestFit="1" customWidth="1"/>
    <col min="7906" max="7906" width="33" style="90" bestFit="1" customWidth="1"/>
    <col min="7907" max="7907" width="33" style="90" customWidth="1"/>
    <col min="7908" max="7908" width="19.109375" style="90" customWidth="1"/>
    <col min="7909" max="7935" width="13.6640625" style="90" customWidth="1"/>
    <col min="7936" max="7936" width="70.5546875" style="90" customWidth="1"/>
    <col min="7937" max="8160" width="11.5546875" style="90"/>
    <col min="8161" max="8161" width="5.44140625" style="90" bestFit="1" customWidth="1"/>
    <col min="8162" max="8162" width="33" style="90" bestFit="1" customWidth="1"/>
    <col min="8163" max="8163" width="33" style="90" customWidth="1"/>
    <col min="8164" max="8164" width="19.109375" style="90" customWidth="1"/>
    <col min="8165" max="8191" width="13.6640625" style="90" customWidth="1"/>
    <col min="8192" max="8192" width="70.5546875" style="90" customWidth="1"/>
    <col min="8193" max="8416" width="11.5546875" style="90"/>
    <col min="8417" max="8417" width="5.44140625" style="90" bestFit="1" customWidth="1"/>
    <col min="8418" max="8418" width="33" style="90" bestFit="1" customWidth="1"/>
    <col min="8419" max="8419" width="33" style="90" customWidth="1"/>
    <col min="8420" max="8420" width="19.109375" style="90" customWidth="1"/>
    <col min="8421" max="8447" width="13.6640625" style="90" customWidth="1"/>
    <col min="8448" max="8448" width="70.5546875" style="90" customWidth="1"/>
    <col min="8449" max="8672" width="11.5546875" style="90"/>
    <col min="8673" max="8673" width="5.44140625" style="90" bestFit="1" customWidth="1"/>
    <col min="8674" max="8674" width="33" style="90" bestFit="1" customWidth="1"/>
    <col min="8675" max="8675" width="33" style="90" customWidth="1"/>
    <col min="8676" max="8676" width="19.109375" style="90" customWidth="1"/>
    <col min="8677" max="8703" width="13.6640625" style="90" customWidth="1"/>
    <col min="8704" max="8704" width="70.5546875" style="90" customWidth="1"/>
    <col min="8705" max="8928" width="11.5546875" style="90"/>
    <col min="8929" max="8929" width="5.44140625" style="90" bestFit="1" customWidth="1"/>
    <col min="8930" max="8930" width="33" style="90" bestFit="1" customWidth="1"/>
    <col min="8931" max="8931" width="33" style="90" customWidth="1"/>
    <col min="8932" max="8932" width="19.109375" style="90" customWidth="1"/>
    <col min="8933" max="8959" width="13.6640625" style="90" customWidth="1"/>
    <col min="8960" max="8960" width="70.5546875" style="90" customWidth="1"/>
    <col min="8961" max="9184" width="11.5546875" style="90"/>
    <col min="9185" max="9185" width="5.44140625" style="90" bestFit="1" customWidth="1"/>
    <col min="9186" max="9186" width="33" style="90" bestFit="1" customWidth="1"/>
    <col min="9187" max="9187" width="33" style="90" customWidth="1"/>
    <col min="9188" max="9188" width="19.109375" style="90" customWidth="1"/>
    <col min="9189" max="9215" width="13.6640625" style="90" customWidth="1"/>
    <col min="9216" max="9216" width="70.5546875" style="90" customWidth="1"/>
    <col min="9217" max="9440" width="11.5546875" style="90"/>
    <col min="9441" max="9441" width="5.44140625" style="90" bestFit="1" customWidth="1"/>
    <col min="9442" max="9442" width="33" style="90" bestFit="1" customWidth="1"/>
    <col min="9443" max="9443" width="33" style="90" customWidth="1"/>
    <col min="9444" max="9444" width="19.109375" style="90" customWidth="1"/>
    <col min="9445" max="9471" width="13.6640625" style="90" customWidth="1"/>
    <col min="9472" max="9472" width="70.5546875" style="90" customWidth="1"/>
    <col min="9473" max="9696" width="11.5546875" style="90"/>
    <col min="9697" max="9697" width="5.44140625" style="90" bestFit="1" customWidth="1"/>
    <col min="9698" max="9698" width="33" style="90" bestFit="1" customWidth="1"/>
    <col min="9699" max="9699" width="33" style="90" customWidth="1"/>
    <col min="9700" max="9700" width="19.109375" style="90" customWidth="1"/>
    <col min="9701" max="9727" width="13.6640625" style="90" customWidth="1"/>
    <col min="9728" max="9728" width="70.5546875" style="90" customWidth="1"/>
    <col min="9729" max="9952" width="11.5546875" style="90"/>
    <col min="9953" max="9953" width="5.44140625" style="90" bestFit="1" customWidth="1"/>
    <col min="9954" max="9954" width="33" style="90" bestFit="1" customWidth="1"/>
    <col min="9955" max="9955" width="33" style="90" customWidth="1"/>
    <col min="9956" max="9956" width="19.109375" style="90" customWidth="1"/>
    <col min="9957" max="9983" width="13.6640625" style="90" customWidth="1"/>
    <col min="9984" max="9984" width="70.5546875" style="90" customWidth="1"/>
    <col min="9985" max="10208" width="11.5546875" style="90"/>
    <col min="10209" max="10209" width="5.44140625" style="90" bestFit="1" customWidth="1"/>
    <col min="10210" max="10210" width="33" style="90" bestFit="1" customWidth="1"/>
    <col min="10211" max="10211" width="33" style="90" customWidth="1"/>
    <col min="10212" max="10212" width="19.109375" style="90" customWidth="1"/>
    <col min="10213" max="10239" width="13.6640625" style="90" customWidth="1"/>
    <col min="10240" max="10240" width="70.5546875" style="90" customWidth="1"/>
    <col min="10241" max="10464" width="11.5546875" style="90"/>
    <col min="10465" max="10465" width="5.44140625" style="90" bestFit="1" customWidth="1"/>
    <col min="10466" max="10466" width="33" style="90" bestFit="1" customWidth="1"/>
    <col min="10467" max="10467" width="33" style="90" customWidth="1"/>
    <col min="10468" max="10468" width="19.109375" style="90" customWidth="1"/>
    <col min="10469" max="10495" width="13.6640625" style="90" customWidth="1"/>
    <col min="10496" max="10496" width="70.5546875" style="90" customWidth="1"/>
    <col min="10497" max="10720" width="11.5546875" style="90"/>
    <col min="10721" max="10721" width="5.44140625" style="90" bestFit="1" customWidth="1"/>
    <col min="10722" max="10722" width="33" style="90" bestFit="1" customWidth="1"/>
    <col min="10723" max="10723" width="33" style="90" customWidth="1"/>
    <col min="10724" max="10724" width="19.109375" style="90" customWidth="1"/>
    <col min="10725" max="10751" width="13.6640625" style="90" customWidth="1"/>
    <col min="10752" max="10752" width="70.5546875" style="90" customWidth="1"/>
    <col min="10753" max="10976" width="11.5546875" style="90"/>
    <col min="10977" max="10977" width="5.44140625" style="90" bestFit="1" customWidth="1"/>
    <col min="10978" max="10978" width="33" style="90" bestFit="1" customWidth="1"/>
    <col min="10979" max="10979" width="33" style="90" customWidth="1"/>
    <col min="10980" max="10980" width="19.109375" style="90" customWidth="1"/>
    <col min="10981" max="11007" width="13.6640625" style="90" customWidth="1"/>
    <col min="11008" max="11008" width="70.5546875" style="90" customWidth="1"/>
    <col min="11009" max="11232" width="11.5546875" style="90"/>
    <col min="11233" max="11233" width="5.44140625" style="90" bestFit="1" customWidth="1"/>
    <col min="11234" max="11234" width="33" style="90" bestFit="1" customWidth="1"/>
    <col min="11235" max="11235" width="33" style="90" customWidth="1"/>
    <col min="11236" max="11236" width="19.109375" style="90" customWidth="1"/>
    <col min="11237" max="11263" width="13.6640625" style="90" customWidth="1"/>
    <col min="11264" max="11264" width="70.5546875" style="90" customWidth="1"/>
    <col min="11265" max="11488" width="11.5546875" style="90"/>
    <col min="11489" max="11489" width="5.44140625" style="90" bestFit="1" customWidth="1"/>
    <col min="11490" max="11490" width="33" style="90" bestFit="1" customWidth="1"/>
    <col min="11491" max="11491" width="33" style="90" customWidth="1"/>
    <col min="11492" max="11492" width="19.109375" style="90" customWidth="1"/>
    <col min="11493" max="11519" width="13.6640625" style="90" customWidth="1"/>
    <col min="11520" max="11520" width="70.5546875" style="90" customWidth="1"/>
    <col min="11521" max="11744" width="11.5546875" style="90"/>
    <col min="11745" max="11745" width="5.44140625" style="90" bestFit="1" customWidth="1"/>
    <col min="11746" max="11746" width="33" style="90" bestFit="1" customWidth="1"/>
    <col min="11747" max="11747" width="33" style="90" customWidth="1"/>
    <col min="11748" max="11748" width="19.109375" style="90" customWidth="1"/>
    <col min="11749" max="11775" width="13.6640625" style="90" customWidth="1"/>
    <col min="11776" max="11776" width="70.5546875" style="90" customWidth="1"/>
    <col min="11777" max="12000" width="11.5546875" style="90"/>
    <col min="12001" max="12001" width="5.44140625" style="90" bestFit="1" customWidth="1"/>
    <col min="12002" max="12002" width="33" style="90" bestFit="1" customWidth="1"/>
    <col min="12003" max="12003" width="33" style="90" customWidth="1"/>
    <col min="12004" max="12004" width="19.109375" style="90" customWidth="1"/>
    <col min="12005" max="12031" width="13.6640625" style="90" customWidth="1"/>
    <col min="12032" max="12032" width="70.5546875" style="90" customWidth="1"/>
    <col min="12033" max="12256" width="11.5546875" style="90"/>
    <col min="12257" max="12257" width="5.44140625" style="90" bestFit="1" customWidth="1"/>
    <col min="12258" max="12258" width="33" style="90" bestFit="1" customWidth="1"/>
    <col min="12259" max="12259" width="33" style="90" customWidth="1"/>
    <col min="12260" max="12260" width="19.109375" style="90" customWidth="1"/>
    <col min="12261" max="12287" width="13.6640625" style="90" customWidth="1"/>
    <col min="12288" max="12288" width="70.5546875" style="90" customWidth="1"/>
    <col min="12289" max="12512" width="11.5546875" style="90"/>
    <col min="12513" max="12513" width="5.44140625" style="90" bestFit="1" customWidth="1"/>
    <col min="12514" max="12514" width="33" style="90" bestFit="1" customWidth="1"/>
    <col min="12515" max="12515" width="33" style="90" customWidth="1"/>
    <col min="12516" max="12516" width="19.109375" style="90" customWidth="1"/>
    <col min="12517" max="12543" width="13.6640625" style="90" customWidth="1"/>
    <col min="12544" max="12544" width="70.5546875" style="90" customWidth="1"/>
    <col min="12545" max="12768" width="11.5546875" style="90"/>
    <col min="12769" max="12769" width="5.44140625" style="90" bestFit="1" customWidth="1"/>
    <col min="12770" max="12770" width="33" style="90" bestFit="1" customWidth="1"/>
    <col min="12771" max="12771" width="33" style="90" customWidth="1"/>
    <col min="12772" max="12772" width="19.109375" style="90" customWidth="1"/>
    <col min="12773" max="12799" width="13.6640625" style="90" customWidth="1"/>
    <col min="12800" max="12800" width="70.5546875" style="90" customWidth="1"/>
    <col min="12801" max="13024" width="11.5546875" style="90"/>
    <col min="13025" max="13025" width="5.44140625" style="90" bestFit="1" customWidth="1"/>
    <col min="13026" max="13026" width="33" style="90" bestFit="1" customWidth="1"/>
    <col min="13027" max="13027" width="33" style="90" customWidth="1"/>
    <col min="13028" max="13028" width="19.109375" style="90" customWidth="1"/>
    <col min="13029" max="13055" width="13.6640625" style="90" customWidth="1"/>
    <col min="13056" max="13056" width="70.5546875" style="90" customWidth="1"/>
    <col min="13057" max="13280" width="11.5546875" style="90"/>
    <col min="13281" max="13281" width="5.44140625" style="90" bestFit="1" customWidth="1"/>
    <col min="13282" max="13282" width="33" style="90" bestFit="1" customWidth="1"/>
    <col min="13283" max="13283" width="33" style="90" customWidth="1"/>
    <col min="13284" max="13284" width="19.109375" style="90" customWidth="1"/>
    <col min="13285" max="13311" width="13.6640625" style="90" customWidth="1"/>
    <col min="13312" max="13312" width="70.5546875" style="90" customWidth="1"/>
    <col min="13313" max="13536" width="11.5546875" style="90"/>
    <col min="13537" max="13537" width="5.44140625" style="90" bestFit="1" customWidth="1"/>
    <col min="13538" max="13538" width="33" style="90" bestFit="1" customWidth="1"/>
    <col min="13539" max="13539" width="33" style="90" customWidth="1"/>
    <col min="13540" max="13540" width="19.109375" style="90" customWidth="1"/>
    <col min="13541" max="13567" width="13.6640625" style="90" customWidth="1"/>
    <col min="13568" max="13568" width="70.5546875" style="90" customWidth="1"/>
    <col min="13569" max="13792" width="11.5546875" style="90"/>
    <col min="13793" max="13793" width="5.44140625" style="90" bestFit="1" customWidth="1"/>
    <col min="13794" max="13794" width="33" style="90" bestFit="1" customWidth="1"/>
    <col min="13795" max="13795" width="33" style="90" customWidth="1"/>
    <col min="13796" max="13796" width="19.109375" style="90" customWidth="1"/>
    <col min="13797" max="13823" width="13.6640625" style="90" customWidth="1"/>
    <col min="13824" max="13824" width="70.5546875" style="90" customWidth="1"/>
    <col min="13825" max="14048" width="11.5546875" style="90"/>
    <col min="14049" max="14049" width="5.44140625" style="90" bestFit="1" customWidth="1"/>
    <col min="14050" max="14050" width="33" style="90" bestFit="1" customWidth="1"/>
    <col min="14051" max="14051" width="33" style="90" customWidth="1"/>
    <col min="14052" max="14052" width="19.109375" style="90" customWidth="1"/>
    <col min="14053" max="14079" width="13.6640625" style="90" customWidth="1"/>
    <col min="14080" max="14080" width="70.5546875" style="90" customWidth="1"/>
    <col min="14081" max="14304" width="11.5546875" style="90"/>
    <col min="14305" max="14305" width="5.44140625" style="90" bestFit="1" customWidth="1"/>
    <col min="14306" max="14306" width="33" style="90" bestFit="1" customWidth="1"/>
    <col min="14307" max="14307" width="33" style="90" customWidth="1"/>
    <col min="14308" max="14308" width="19.109375" style="90" customWidth="1"/>
    <col min="14309" max="14335" width="13.6640625" style="90" customWidth="1"/>
    <col min="14336" max="14336" width="70.5546875" style="90" customWidth="1"/>
    <col min="14337" max="14560" width="11.5546875" style="90"/>
    <col min="14561" max="14561" width="5.44140625" style="90" bestFit="1" customWidth="1"/>
    <col min="14562" max="14562" width="33" style="90" bestFit="1" customWidth="1"/>
    <col min="14563" max="14563" width="33" style="90" customWidth="1"/>
    <col min="14564" max="14564" width="19.109375" style="90" customWidth="1"/>
    <col min="14565" max="14591" width="13.6640625" style="90" customWidth="1"/>
    <col min="14592" max="14592" width="70.5546875" style="90" customWidth="1"/>
    <col min="14593" max="14816" width="11.5546875" style="90"/>
    <col min="14817" max="14817" width="5.44140625" style="90" bestFit="1" customWidth="1"/>
    <col min="14818" max="14818" width="33" style="90" bestFit="1" customWidth="1"/>
    <col min="14819" max="14819" width="33" style="90" customWidth="1"/>
    <col min="14820" max="14820" width="19.109375" style="90" customWidth="1"/>
    <col min="14821" max="14847" width="13.6640625" style="90" customWidth="1"/>
    <col min="14848" max="14848" width="70.5546875" style="90" customWidth="1"/>
    <col min="14849" max="15072" width="11.5546875" style="90"/>
    <col min="15073" max="15073" width="5.44140625" style="90" bestFit="1" customWidth="1"/>
    <col min="15074" max="15074" width="33" style="90" bestFit="1" customWidth="1"/>
    <col min="15075" max="15075" width="33" style="90" customWidth="1"/>
    <col min="15076" max="15076" width="19.109375" style="90" customWidth="1"/>
    <col min="15077" max="15103" width="13.6640625" style="90" customWidth="1"/>
    <col min="15104" max="15104" width="70.5546875" style="90" customWidth="1"/>
    <col min="15105" max="15328" width="11.5546875" style="90"/>
    <col min="15329" max="15329" width="5.44140625" style="90" bestFit="1" customWidth="1"/>
    <col min="15330" max="15330" width="33" style="90" bestFit="1" customWidth="1"/>
    <col min="15331" max="15331" width="33" style="90" customWidth="1"/>
    <col min="15332" max="15332" width="19.109375" style="90" customWidth="1"/>
    <col min="15333" max="15359" width="13.6640625" style="90" customWidth="1"/>
    <col min="15360" max="15360" width="70.5546875" style="90" customWidth="1"/>
    <col min="15361" max="15584" width="11.5546875" style="90"/>
    <col min="15585" max="15585" width="5.44140625" style="90" bestFit="1" customWidth="1"/>
    <col min="15586" max="15586" width="33" style="90" bestFit="1" customWidth="1"/>
    <col min="15587" max="15587" width="33" style="90" customWidth="1"/>
    <col min="15588" max="15588" width="19.109375" style="90" customWidth="1"/>
    <col min="15589" max="15615" width="13.6640625" style="90" customWidth="1"/>
    <col min="15616" max="15616" width="70.5546875" style="90" customWidth="1"/>
    <col min="15617" max="15840" width="11.5546875" style="90"/>
    <col min="15841" max="15841" width="5.44140625" style="90" bestFit="1" customWidth="1"/>
    <col min="15842" max="15842" width="33" style="90" bestFit="1" customWidth="1"/>
    <col min="15843" max="15843" width="33" style="90" customWidth="1"/>
    <col min="15844" max="15844" width="19.109375" style="90" customWidth="1"/>
    <col min="15845" max="15871" width="13.6640625" style="90" customWidth="1"/>
    <col min="15872" max="15872" width="70.5546875" style="90" customWidth="1"/>
    <col min="15873" max="16096" width="11.5546875" style="90"/>
    <col min="16097" max="16097" width="5.44140625" style="90" bestFit="1" customWidth="1"/>
    <col min="16098" max="16098" width="33" style="90" bestFit="1" customWidth="1"/>
    <col min="16099" max="16099" width="33" style="90" customWidth="1"/>
    <col min="16100" max="16100" width="19.109375" style="90" customWidth="1"/>
    <col min="16101" max="16127" width="13.6640625" style="90" customWidth="1"/>
    <col min="16128" max="16128" width="70.5546875" style="90" customWidth="1"/>
    <col min="16129" max="16384" width="11.5546875" style="90"/>
  </cols>
  <sheetData>
    <row r="1" spans="2:16" ht="32.25" x14ac:dyDescent="0.4">
      <c r="B1" s="80" t="s">
        <v>131</v>
      </c>
    </row>
    <row r="2" spans="2:16" ht="38.450000000000003" customHeight="1" x14ac:dyDescent="0.35">
      <c r="B2" s="81" t="s">
        <v>108</v>
      </c>
    </row>
    <row r="3" spans="2:16" ht="38.450000000000003" hidden="1" customHeight="1" x14ac:dyDescent="0.3">
      <c r="B3" s="92" t="s">
        <v>146</v>
      </c>
    </row>
    <row r="4" spans="2:16" s="93" customFormat="1" ht="9.6" customHeight="1" x14ac:dyDescent="0.4">
      <c r="B4" s="94"/>
      <c r="C4" s="91"/>
      <c r="D4" s="91"/>
    </row>
    <row r="5" spans="2:16" ht="25.7" customHeight="1" x14ac:dyDescent="0.3">
      <c r="B5" s="95" t="s">
        <v>19</v>
      </c>
      <c r="C5" s="96"/>
      <c r="D5" s="96"/>
      <c r="E5" s="97"/>
      <c r="F5" s="97"/>
      <c r="G5" s="97"/>
      <c r="H5" s="97"/>
      <c r="I5" s="97"/>
      <c r="J5" s="97"/>
      <c r="K5" s="98"/>
      <c r="L5" s="98"/>
      <c r="M5" s="98"/>
      <c r="N5" s="99"/>
      <c r="O5" s="99"/>
      <c r="P5" s="99"/>
    </row>
    <row r="6" spans="2:16" s="99" customFormat="1" ht="15" customHeight="1" x14ac:dyDescent="0.3">
      <c r="B6" s="100"/>
      <c r="C6" s="100"/>
      <c r="D6" s="100"/>
    </row>
    <row r="7" spans="2:16" s="99" customFormat="1" ht="24.6" customHeight="1" x14ac:dyDescent="0.3">
      <c r="B7" s="100"/>
      <c r="C7" s="100"/>
      <c r="D7" s="100"/>
      <c r="G7" s="101" t="s">
        <v>107</v>
      </c>
      <c r="I7" s="246"/>
      <c r="J7" s="247"/>
    </row>
    <row r="8" spans="2:16" ht="24.6" customHeight="1" x14ac:dyDescent="0.3">
      <c r="B8" s="102"/>
      <c r="C8" s="102"/>
      <c r="G8" s="101" t="s">
        <v>106</v>
      </c>
      <c r="I8" s="248"/>
      <c r="J8" s="248"/>
    </row>
    <row r="9" spans="2:16" s="98" customFormat="1" ht="23.1" customHeight="1" x14ac:dyDescent="0.3">
      <c r="B9" s="103" t="s">
        <v>14</v>
      </c>
      <c r="C9" s="104" t="s">
        <v>105</v>
      </c>
      <c r="E9" s="105"/>
      <c r="F9" s="105"/>
      <c r="G9" s="105"/>
      <c r="H9" s="105"/>
      <c r="I9" s="105"/>
    </row>
    <row r="10" spans="2:16" s="98" customFormat="1" ht="33.75" customHeight="1" x14ac:dyDescent="0.3">
      <c r="B10" s="106" t="s">
        <v>104</v>
      </c>
      <c r="C10" s="194">
        <v>1.96</v>
      </c>
      <c r="D10" s="210" t="s">
        <v>145</v>
      </c>
      <c r="E10" s="251"/>
      <c r="F10" s="251"/>
      <c r="G10" s="251"/>
      <c r="H10" s="251"/>
      <c r="I10" s="251"/>
      <c r="J10" s="251"/>
    </row>
    <row r="11" spans="2:16" s="2" customFormat="1" ht="17.25" customHeight="1" x14ac:dyDescent="0.3">
      <c r="B11" s="204" t="s">
        <v>175</v>
      </c>
      <c r="C11" s="208"/>
      <c r="D11" s="82"/>
      <c r="E11" s="199"/>
      <c r="F11" s="199"/>
      <c r="G11" s="199"/>
      <c r="H11" s="199"/>
      <c r="I11" s="199"/>
      <c r="J11" s="199"/>
    </row>
    <row r="12" spans="2:16" s="98" customFormat="1" ht="34.5" customHeight="1" x14ac:dyDescent="0.3">
      <c r="B12" s="106" t="s">
        <v>98</v>
      </c>
      <c r="C12" s="88"/>
      <c r="D12" s="82" t="s">
        <v>134</v>
      </c>
      <c r="E12" s="105"/>
      <c r="F12" s="105"/>
      <c r="G12" s="105"/>
      <c r="H12" s="105"/>
      <c r="I12" s="105"/>
    </row>
    <row r="13" spans="2:16" s="98" customFormat="1" ht="34.5" customHeight="1" x14ac:dyDescent="0.3">
      <c r="B13" s="106" t="s">
        <v>5</v>
      </c>
      <c r="C13" s="88"/>
      <c r="D13" s="210" t="s">
        <v>135</v>
      </c>
      <c r="E13" s="249"/>
      <c r="F13" s="249"/>
      <c r="G13" s="252"/>
      <c r="H13" s="83">
        <f>IFERROR(C13/C12,0)</f>
        <v>0</v>
      </c>
      <c r="I13" s="105" t="s">
        <v>136</v>
      </c>
    </row>
    <row r="14" spans="2:16" s="2" customFormat="1" ht="19.5" customHeight="1" x14ac:dyDescent="0.3">
      <c r="B14" s="204" t="s">
        <v>176</v>
      </c>
      <c r="C14" s="208"/>
      <c r="D14" s="82"/>
      <c r="E14" s="199"/>
      <c r="F14" s="199"/>
      <c r="G14" s="199"/>
      <c r="H14" s="199"/>
      <c r="I14" s="199"/>
      <c r="J14" s="199"/>
    </row>
    <row r="15" spans="2:16" s="98" customFormat="1" ht="33.75" customHeight="1" x14ac:dyDescent="0.3">
      <c r="B15" s="106"/>
      <c r="C15" s="107">
        <v>16</v>
      </c>
      <c r="D15" s="254" t="s">
        <v>159</v>
      </c>
      <c r="E15" s="255"/>
      <c r="F15" s="255"/>
      <c r="G15" s="255"/>
      <c r="H15" s="255"/>
      <c r="I15" s="255"/>
      <c r="J15" s="255"/>
    </row>
    <row r="16" spans="2:16" s="98" customFormat="1" ht="33.75" customHeight="1" x14ac:dyDescent="0.3">
      <c r="B16" s="106"/>
      <c r="C16" s="107">
        <v>20</v>
      </c>
      <c r="D16" s="254" t="s">
        <v>177</v>
      </c>
      <c r="E16" s="255"/>
      <c r="F16" s="255"/>
      <c r="G16" s="255"/>
      <c r="H16" s="255"/>
      <c r="I16" s="255"/>
      <c r="J16" s="255"/>
    </row>
    <row r="17" spans="2:10" s="2" customFormat="1" ht="37.5" customHeight="1" x14ac:dyDescent="0.3">
      <c r="B17" s="106"/>
      <c r="C17" s="200">
        <f>SUM(C15:C16)</f>
        <v>36</v>
      </c>
      <c r="D17" s="256" t="s">
        <v>178</v>
      </c>
      <c r="E17" s="257"/>
      <c r="F17" s="257"/>
      <c r="G17" s="257"/>
      <c r="H17" s="257"/>
      <c r="I17" s="257"/>
      <c r="J17" s="257"/>
    </row>
    <row r="18" spans="2:10" s="2" customFormat="1" ht="17.25" customHeight="1" x14ac:dyDescent="0.3">
      <c r="B18" s="204" t="s">
        <v>179</v>
      </c>
      <c r="C18" s="208"/>
      <c r="D18" s="82"/>
      <c r="E18" s="199"/>
      <c r="F18" s="199"/>
      <c r="G18" s="199"/>
      <c r="H18" s="199"/>
      <c r="I18" s="199"/>
      <c r="J18" s="199"/>
    </row>
    <row r="19" spans="2:10" s="98" customFormat="1" ht="34.5" customHeight="1" x14ac:dyDescent="0.3">
      <c r="B19" s="106" t="s">
        <v>6</v>
      </c>
      <c r="C19" s="201"/>
      <c r="D19" s="108" t="s">
        <v>132</v>
      </c>
      <c r="E19" s="105"/>
      <c r="F19" s="105"/>
      <c r="G19" s="105"/>
      <c r="H19" s="203"/>
      <c r="I19" s="253"/>
      <c r="J19" s="253"/>
    </row>
    <row r="20" spans="2:10" s="98" customFormat="1" ht="34.5" customHeight="1" x14ac:dyDescent="0.3">
      <c r="B20" s="106" t="s">
        <v>7</v>
      </c>
      <c r="C20" s="201"/>
      <c r="D20" s="108" t="s">
        <v>133</v>
      </c>
      <c r="E20" s="105"/>
      <c r="F20" s="105"/>
      <c r="G20" s="105"/>
      <c r="H20" s="105"/>
      <c r="I20" s="105"/>
    </row>
    <row r="21" spans="2:10" ht="35.25" customHeight="1" x14ac:dyDescent="0.3">
      <c r="B21" s="106"/>
      <c r="C21" s="202">
        <f>SUM(C19:C20)</f>
        <v>0</v>
      </c>
      <c r="D21" s="108" t="s">
        <v>180</v>
      </c>
    </row>
    <row r="22" spans="2:10" s="2" customFormat="1" ht="17.25" customHeight="1" x14ac:dyDescent="0.3">
      <c r="B22" s="204" t="s">
        <v>181</v>
      </c>
      <c r="C22" s="205"/>
      <c r="D22" s="82"/>
      <c r="E22" s="199"/>
      <c r="F22" s="199"/>
      <c r="G22" s="199"/>
      <c r="H22" s="199"/>
      <c r="I22" s="199"/>
      <c r="J22" s="199"/>
    </row>
    <row r="23" spans="2:10" s="2" customFormat="1" ht="37.5" customHeight="1" x14ac:dyDescent="0.3">
      <c r="B23" s="106"/>
      <c r="C23" s="109">
        <f>(40+C21)*4.33*60-((C17/12*8*60))-((C17/12*(C21)/6)*60)</f>
        <v>8952</v>
      </c>
      <c r="D23" s="206" t="s">
        <v>182</v>
      </c>
      <c r="E23" s="207"/>
      <c r="F23" s="207"/>
      <c r="G23" s="207"/>
      <c r="H23" s="207"/>
      <c r="I23" s="207"/>
      <c r="J23" s="207"/>
    </row>
    <row r="24" spans="2:10" s="98" customFormat="1" ht="34.5" customHeight="1" x14ac:dyDescent="0.3">
      <c r="B24" s="106"/>
      <c r="C24" s="110">
        <f>C13*C23</f>
        <v>0</v>
      </c>
      <c r="D24" s="210" t="s">
        <v>139</v>
      </c>
      <c r="E24" s="249"/>
      <c r="F24" s="249"/>
      <c r="G24" s="249"/>
      <c r="H24" s="249"/>
      <c r="I24" s="249"/>
      <c r="J24" s="249"/>
    </row>
    <row r="25" spans="2:10" s="2" customFormat="1" ht="17.25" customHeight="1" x14ac:dyDescent="0.3">
      <c r="B25" s="204" t="s">
        <v>183</v>
      </c>
      <c r="C25" s="208"/>
      <c r="D25" s="82"/>
      <c r="E25" s="199"/>
      <c r="F25" s="199"/>
      <c r="G25" s="199"/>
      <c r="H25" s="199"/>
      <c r="I25" s="199"/>
      <c r="J25" s="199"/>
    </row>
    <row r="26" spans="2:10" s="98" customFormat="1" ht="34.5" customHeight="1" x14ac:dyDescent="0.3">
      <c r="B26" s="106" t="s">
        <v>8</v>
      </c>
      <c r="C26" s="89"/>
      <c r="D26" s="111" t="s">
        <v>160</v>
      </c>
      <c r="E26" s="112"/>
      <c r="F26" s="112"/>
      <c r="G26" s="113"/>
      <c r="H26" s="113"/>
      <c r="I26" s="105"/>
    </row>
    <row r="27" spans="2:10" s="98" customFormat="1" ht="34.5" customHeight="1" x14ac:dyDescent="0.3">
      <c r="B27" s="106" t="s">
        <v>9</v>
      </c>
      <c r="C27" s="89"/>
      <c r="D27" s="111" t="s">
        <v>161</v>
      </c>
      <c r="E27" s="112"/>
      <c r="F27" s="112"/>
      <c r="G27" s="113"/>
      <c r="H27" s="113"/>
      <c r="I27" s="105"/>
    </row>
    <row r="28" spans="2:10" s="98" customFormat="1" ht="34.5" customHeight="1" x14ac:dyDescent="0.3">
      <c r="B28" s="106" t="s">
        <v>10</v>
      </c>
      <c r="C28" s="89"/>
      <c r="D28" s="111" t="s">
        <v>162</v>
      </c>
      <c r="E28" s="112"/>
      <c r="F28" s="112"/>
      <c r="G28" s="113"/>
      <c r="H28" s="113"/>
      <c r="I28" s="105"/>
    </row>
    <row r="29" spans="2:10" s="98" customFormat="1" ht="34.5" customHeight="1" x14ac:dyDescent="0.3">
      <c r="B29" s="106" t="s">
        <v>11</v>
      </c>
      <c r="C29" s="89"/>
      <c r="D29" s="111" t="s">
        <v>163</v>
      </c>
      <c r="E29" s="112"/>
      <c r="F29" s="112"/>
      <c r="G29" s="113"/>
      <c r="H29" s="113"/>
      <c r="I29" s="105"/>
    </row>
    <row r="30" spans="2:10" s="98" customFormat="1" ht="34.5" customHeight="1" x14ac:dyDescent="0.3">
      <c r="B30" s="106" t="s">
        <v>12</v>
      </c>
      <c r="C30" s="89"/>
      <c r="D30" s="111" t="s">
        <v>164</v>
      </c>
      <c r="E30" s="112"/>
      <c r="F30" s="112"/>
      <c r="G30" s="113"/>
      <c r="H30" s="113"/>
      <c r="I30" s="105"/>
    </row>
    <row r="31" spans="2:10" s="98" customFormat="1" ht="34.5" customHeight="1" x14ac:dyDescent="0.3">
      <c r="B31" s="106" t="s">
        <v>13</v>
      </c>
      <c r="C31" s="89"/>
      <c r="D31" s="111" t="s">
        <v>165</v>
      </c>
      <c r="E31" s="112"/>
      <c r="F31" s="112"/>
      <c r="G31" s="113"/>
      <c r="H31" s="113"/>
      <c r="I31" s="105"/>
    </row>
    <row r="32" spans="2:10" s="2" customFormat="1" ht="17.25" customHeight="1" x14ac:dyDescent="0.3">
      <c r="B32" s="204" t="s">
        <v>184</v>
      </c>
      <c r="C32" s="208"/>
      <c r="D32" s="82"/>
      <c r="E32" s="199"/>
      <c r="F32" s="199"/>
      <c r="G32" s="199"/>
      <c r="H32" s="199"/>
      <c r="I32" s="199"/>
      <c r="J32" s="199"/>
    </row>
    <row r="33" spans="2:13" s="98" customFormat="1" ht="34.5" customHeight="1" x14ac:dyDescent="0.3">
      <c r="B33" s="106" t="s">
        <v>15</v>
      </c>
      <c r="C33" s="89"/>
      <c r="D33" s="111" t="s">
        <v>166</v>
      </c>
      <c r="E33" s="112"/>
      <c r="F33" s="112"/>
      <c r="G33" s="113"/>
      <c r="H33" s="113"/>
      <c r="I33" s="105"/>
    </row>
    <row r="34" spans="2:13" s="98" customFormat="1" ht="34.5" customHeight="1" x14ac:dyDescent="0.3">
      <c r="B34" s="106" t="s">
        <v>16</v>
      </c>
      <c r="C34" s="89"/>
      <c r="D34" s="111" t="s">
        <v>167</v>
      </c>
      <c r="E34" s="112"/>
      <c r="F34" s="112"/>
      <c r="G34" s="113"/>
      <c r="H34" s="113"/>
      <c r="I34" s="105"/>
    </row>
    <row r="35" spans="2:13" s="98" customFormat="1" ht="34.5" customHeight="1" x14ac:dyDescent="0.3">
      <c r="B35" s="106" t="s">
        <v>17</v>
      </c>
      <c r="C35" s="89"/>
      <c r="D35" s="111" t="s">
        <v>171</v>
      </c>
      <c r="E35" s="112"/>
      <c r="F35" s="112"/>
      <c r="G35" s="113"/>
      <c r="H35" s="113"/>
      <c r="I35" s="105"/>
    </row>
    <row r="36" spans="2:13" s="98" customFormat="1" ht="34.5" customHeight="1" x14ac:dyDescent="0.3">
      <c r="B36" s="106" t="s">
        <v>20</v>
      </c>
      <c r="C36" s="89"/>
      <c r="D36" s="111" t="s">
        <v>170</v>
      </c>
      <c r="E36" s="112"/>
      <c r="F36" s="112"/>
      <c r="G36" s="113"/>
      <c r="H36" s="113"/>
      <c r="I36" s="105"/>
    </row>
    <row r="37" spans="2:13" s="114" customFormat="1" ht="18" customHeight="1" x14ac:dyDescent="0.3">
      <c r="B37" s="115"/>
      <c r="C37" s="116"/>
      <c r="D37" s="117"/>
      <c r="E37" s="118"/>
      <c r="F37" s="118"/>
      <c r="G37" s="118"/>
      <c r="H37" s="118"/>
      <c r="I37" s="118"/>
    </row>
    <row r="38" spans="2:13" s="98" customFormat="1" ht="35.1" customHeight="1" x14ac:dyDescent="0.3">
      <c r="B38" s="119"/>
      <c r="C38" s="120">
        <v>610</v>
      </c>
      <c r="D38" s="108" t="s">
        <v>137</v>
      </c>
      <c r="E38" s="121"/>
      <c r="F38" s="121"/>
      <c r="G38" s="121"/>
      <c r="H38" s="118"/>
      <c r="I38" s="122"/>
      <c r="J38" s="121"/>
    </row>
    <row r="39" spans="2:13" s="98" customFormat="1" ht="35.1" customHeight="1" x14ac:dyDescent="0.3">
      <c r="B39" s="123" t="s">
        <v>21</v>
      </c>
      <c r="C39" s="84">
        <v>2239</v>
      </c>
      <c r="D39" s="210" t="s">
        <v>138</v>
      </c>
      <c r="E39" s="249"/>
      <c r="F39" s="249"/>
      <c r="G39" s="249"/>
      <c r="H39" s="249"/>
      <c r="I39" s="249"/>
      <c r="J39" s="249"/>
    </row>
    <row r="41" spans="2:13" ht="39.6" customHeight="1" x14ac:dyDescent="0.3">
      <c r="B41" s="124" t="s">
        <v>96</v>
      </c>
      <c r="C41" s="250" t="s">
        <v>95</v>
      </c>
      <c r="D41" s="250"/>
      <c r="E41" s="125" t="s">
        <v>103</v>
      </c>
      <c r="F41" s="126" t="s">
        <v>102</v>
      </c>
      <c r="G41" s="127" t="s">
        <v>109</v>
      </c>
      <c r="H41" s="127" t="s">
        <v>111</v>
      </c>
      <c r="I41" s="127" t="s">
        <v>101</v>
      </c>
      <c r="J41" s="128" t="s">
        <v>89</v>
      </c>
    </row>
    <row r="42" spans="2:13" ht="34.35" customHeight="1" x14ac:dyDescent="0.3">
      <c r="B42" s="129">
        <f>'Labour Minute Value Bulgaria'!E5</f>
        <v>610</v>
      </c>
      <c r="C42" s="212" t="str">
        <f>'Labour Minute Value Bulgaria'!E4</f>
        <v>Current Minimum Wage</v>
      </c>
      <c r="D42" s="212"/>
      <c r="E42" s="130">
        <f>'Labour Minute Value Bulgaria'!E30</f>
        <v>722.97199999999998</v>
      </c>
      <c r="F42" s="131">
        <f>'Labour Minute Value Bulgaria'!E31</f>
        <v>8952</v>
      </c>
      <c r="G42" s="132">
        <f>E42/F42</f>
        <v>8.0760947274352096E-2</v>
      </c>
      <c r="H42" s="133">
        <f>G42/'Labour Minute Value Bulgaria'!B5</f>
        <v>4.1204564935893924E-2</v>
      </c>
      <c r="I42" s="134"/>
      <c r="J42" s="135"/>
    </row>
    <row r="43" spans="2:13" ht="34.35" customHeight="1" x14ac:dyDescent="0.3">
      <c r="B43" s="129">
        <f>'Labour Minute Value Bulgaria'!H5</f>
        <v>2239</v>
      </c>
      <c r="C43" s="212" t="str">
        <f>'Labour Minute Value Bulgaria'!H4</f>
        <v>Wage Benchmark  
(new NMW, CBA, or LW)</v>
      </c>
      <c r="D43" s="212"/>
      <c r="E43" s="130">
        <f>'Labour Minute Value Bulgaria'!H30</f>
        <v>2653.6628000000001</v>
      </c>
      <c r="F43" s="131">
        <f>F42</f>
        <v>8952</v>
      </c>
      <c r="G43" s="132">
        <f>E43/F43</f>
        <v>0.29643239499553176</v>
      </c>
      <c r="H43" s="133">
        <f>G43/'Labour Minute Value Bulgaria'!B5</f>
        <v>0.15124101785486313</v>
      </c>
      <c r="I43" s="136">
        <f>H43-H42</f>
        <v>0.11003645291896921</v>
      </c>
      <c r="J43" s="137">
        <f>IFERROR((H43-H42)/H42,0)</f>
        <v>2.6704918032786891</v>
      </c>
    </row>
    <row r="44" spans="2:13" ht="16.350000000000001" customHeight="1" x14ac:dyDescent="0.3">
      <c r="E44" s="138"/>
    </row>
    <row r="45" spans="2:13" ht="28.35" customHeight="1" x14ac:dyDescent="0.3">
      <c r="B45" s="139" t="s">
        <v>100</v>
      </c>
      <c r="C45" s="140"/>
      <c r="D45" s="141"/>
      <c r="E45" s="140"/>
      <c r="F45" s="140"/>
      <c r="G45" s="140"/>
      <c r="H45" s="140"/>
      <c r="I45" s="140"/>
      <c r="J45" s="140"/>
    </row>
    <row r="46" spans="2:13" s="142" customFormat="1" ht="15.6" customHeight="1" x14ac:dyDescent="0.3">
      <c r="B46" s="143"/>
      <c r="C46" s="144" t="s">
        <v>110</v>
      </c>
      <c r="D46" s="144" t="s">
        <v>112</v>
      </c>
      <c r="E46" s="144" t="s">
        <v>99</v>
      </c>
      <c r="F46" s="145" t="s">
        <v>185</v>
      </c>
      <c r="G46" s="145"/>
      <c r="H46" s="145"/>
      <c r="I46" s="145"/>
      <c r="J46" s="145"/>
    </row>
    <row r="47" spans="2:13" s="146" customFormat="1" ht="34.35" customHeight="1" x14ac:dyDescent="0.2">
      <c r="B47" s="106" t="s">
        <v>123</v>
      </c>
      <c r="C47" s="69"/>
      <c r="D47" s="147">
        <f>C47/'Labour Minute Value Bulgaria'!B5</f>
        <v>0</v>
      </c>
      <c r="E47" s="148">
        <f>IFERROR(D47/C24,0)</f>
        <v>0</v>
      </c>
      <c r="F47" s="213" t="s">
        <v>119</v>
      </c>
      <c r="G47" s="214"/>
      <c r="H47" s="214"/>
      <c r="I47" s="214"/>
      <c r="J47" s="215"/>
      <c r="K47" s="149"/>
      <c r="L47" s="149"/>
      <c r="M47" s="149"/>
    </row>
    <row r="48" spans="2:13" s="146" customFormat="1" ht="34.35" customHeight="1" x14ac:dyDescent="0.2">
      <c r="B48" s="106" t="s">
        <v>142</v>
      </c>
      <c r="C48" s="69"/>
      <c r="D48" s="147">
        <f>C48/'Labour Minute Value Bulgaria'!B5</f>
        <v>0</v>
      </c>
      <c r="E48" s="148">
        <f>IFERROR(D48/C24,0)</f>
        <v>0</v>
      </c>
      <c r="F48" s="213" t="s">
        <v>120</v>
      </c>
      <c r="G48" s="214"/>
      <c r="H48" s="214"/>
      <c r="I48" s="214"/>
      <c r="J48" s="215"/>
      <c r="K48" s="149"/>
      <c r="L48" s="149"/>
      <c r="M48" s="149"/>
    </row>
    <row r="49" spans="2:13" s="146" customFormat="1" ht="34.35" customHeight="1" x14ac:dyDescent="0.2">
      <c r="B49" s="106"/>
      <c r="C49" s="150">
        <f>SUM(C47:C48)</f>
        <v>0</v>
      </c>
      <c r="D49" s="151">
        <f t="shared" ref="D49" si="0">SUM(D47:D48)</f>
        <v>0</v>
      </c>
      <c r="E49" s="152">
        <f>IFERROR(D49/C24,0)</f>
        <v>0</v>
      </c>
      <c r="F49" s="216" t="s">
        <v>186</v>
      </c>
      <c r="G49" s="217"/>
      <c r="H49" s="217"/>
      <c r="I49" s="217"/>
      <c r="J49" s="218"/>
      <c r="K49" s="149"/>
      <c r="L49" s="149"/>
      <c r="M49" s="149"/>
    </row>
    <row r="50" spans="2:13" s="146" customFormat="1" ht="34.35" customHeight="1" x14ac:dyDescent="0.2">
      <c r="B50" s="106" t="s">
        <v>143</v>
      </c>
      <c r="C50" s="69"/>
      <c r="D50" s="147">
        <f>C50/'Labour Minute Value Bulgaria'!B5</f>
        <v>0</v>
      </c>
      <c r="E50" s="148">
        <f>IFERROR(D50/C24,0)</f>
        <v>0</v>
      </c>
      <c r="F50" s="213" t="s">
        <v>121</v>
      </c>
      <c r="G50" s="214"/>
      <c r="H50" s="214"/>
      <c r="I50" s="214"/>
      <c r="J50" s="215"/>
      <c r="K50" s="149"/>
      <c r="L50" s="149"/>
      <c r="M50" s="149"/>
    </row>
    <row r="51" spans="2:13" s="146" customFormat="1" ht="34.35" customHeight="1" x14ac:dyDescent="0.2">
      <c r="B51" s="153" t="s">
        <v>144</v>
      </c>
      <c r="C51" s="69"/>
      <c r="D51" s="147">
        <f>C51/'Labour Minute Value Bulgaria'!B5</f>
        <v>0</v>
      </c>
      <c r="E51" s="148">
        <f>IFERROR(D51/C24,0)</f>
        <v>0</v>
      </c>
      <c r="F51" s="219" t="s">
        <v>140</v>
      </c>
      <c r="G51" s="220"/>
      <c r="H51" s="220"/>
      <c r="I51" s="220"/>
      <c r="J51" s="221"/>
      <c r="K51" s="149"/>
      <c r="L51" s="149"/>
      <c r="M51" s="149"/>
    </row>
    <row r="52" spans="2:13" s="146" customFormat="1" ht="33" customHeight="1" x14ac:dyDescent="0.2">
      <c r="B52" s="123"/>
      <c r="C52" s="150">
        <f>C49+C50+C51</f>
        <v>0</v>
      </c>
      <c r="D52" s="151">
        <f>D49+D50+D51</f>
        <v>0</v>
      </c>
      <c r="E52" s="154">
        <f>E49+E50+E51</f>
        <v>0</v>
      </c>
      <c r="F52" s="216" t="s">
        <v>158</v>
      </c>
      <c r="G52" s="217"/>
      <c r="H52" s="217"/>
      <c r="I52" s="217"/>
      <c r="J52" s="218"/>
    </row>
    <row r="54" spans="2:13" s="146" customFormat="1" ht="32.450000000000003" customHeight="1" x14ac:dyDescent="0.2">
      <c r="B54" s="106"/>
      <c r="C54" s="155">
        <f>IFERROR(C47/C49,0)</f>
        <v>0</v>
      </c>
      <c r="D54" s="209" t="s">
        <v>173</v>
      </c>
      <c r="E54" s="209"/>
      <c r="F54" s="209"/>
      <c r="G54" s="209"/>
      <c r="H54" s="209"/>
      <c r="I54" s="209"/>
      <c r="J54" s="210"/>
    </row>
    <row r="55" spans="2:13" s="146" customFormat="1" ht="32.450000000000003" customHeight="1" x14ac:dyDescent="0.2">
      <c r="B55" s="106"/>
      <c r="C55" s="155">
        <f>IFERROR(C48/C49,0)</f>
        <v>0</v>
      </c>
      <c r="D55" s="209" t="s">
        <v>174</v>
      </c>
      <c r="E55" s="209"/>
      <c r="F55" s="209"/>
      <c r="G55" s="209"/>
      <c r="H55" s="209"/>
      <c r="I55" s="209"/>
      <c r="J55" s="210"/>
    </row>
    <row r="56" spans="2:13" s="146" customFormat="1" ht="14.45" customHeight="1" x14ac:dyDescent="0.2">
      <c r="B56" s="102"/>
      <c r="C56" s="156"/>
      <c r="D56" s="156"/>
      <c r="E56" s="157"/>
      <c r="F56" s="158"/>
      <c r="G56" s="158"/>
      <c r="H56" s="158"/>
      <c r="I56" s="158"/>
      <c r="J56" s="158"/>
    </row>
    <row r="57" spans="2:13" s="98" customFormat="1" ht="27.6" customHeight="1" x14ac:dyDescent="0.3">
      <c r="B57" s="211" t="s">
        <v>97</v>
      </c>
      <c r="C57" s="211"/>
      <c r="D57" s="211"/>
      <c r="E57" s="211"/>
      <c r="F57" s="211"/>
      <c r="G57" s="211"/>
      <c r="H57" s="211"/>
      <c r="I57" s="211"/>
      <c r="J57" s="211"/>
      <c r="K57" s="159"/>
      <c r="L57" s="159"/>
    </row>
    <row r="58" spans="2:13" s="98" customFormat="1" ht="12.6" customHeight="1" x14ac:dyDescent="0.3">
      <c r="B58" s="160"/>
      <c r="C58" s="102"/>
      <c r="D58" s="161"/>
      <c r="E58" s="159"/>
      <c r="F58" s="159"/>
      <c r="G58" s="159"/>
      <c r="H58" s="159"/>
      <c r="I58" s="159"/>
      <c r="J58" s="159"/>
      <c r="K58" s="159"/>
      <c r="L58" s="159"/>
    </row>
    <row r="59" spans="2:13" s="98" customFormat="1" ht="31.7" customHeight="1" x14ac:dyDescent="0.3">
      <c r="B59" s="238" t="s">
        <v>96</v>
      </c>
      <c r="C59" s="240" t="s">
        <v>95</v>
      </c>
      <c r="D59" s="240"/>
      <c r="E59" s="162" t="s">
        <v>94</v>
      </c>
      <c r="F59" s="162" t="s">
        <v>93</v>
      </c>
      <c r="G59" s="163" t="s">
        <v>92</v>
      </c>
      <c r="H59" s="163" t="s">
        <v>91</v>
      </c>
      <c r="I59" s="163" t="s">
        <v>90</v>
      </c>
      <c r="J59" s="242" t="s">
        <v>89</v>
      </c>
      <c r="K59" s="164"/>
      <c r="L59" s="159"/>
    </row>
    <row r="60" spans="2:13" s="165" customFormat="1" ht="13.35" customHeight="1" x14ac:dyDescent="0.3">
      <c r="B60" s="239"/>
      <c r="C60" s="241"/>
      <c r="D60" s="241"/>
      <c r="E60" s="166">
        <f>C54</f>
        <v>0</v>
      </c>
      <c r="F60" s="166">
        <f>C55</f>
        <v>0</v>
      </c>
      <c r="G60" s="166" t="s">
        <v>88</v>
      </c>
      <c r="H60" s="167"/>
      <c r="I60" s="167"/>
      <c r="J60" s="243"/>
      <c r="K60" s="164"/>
      <c r="L60" s="159"/>
    </row>
    <row r="61" spans="2:13" ht="44.1" customHeight="1" x14ac:dyDescent="0.3">
      <c r="B61" s="129">
        <f>B42</f>
        <v>610</v>
      </c>
      <c r="C61" s="244" t="s">
        <v>87</v>
      </c>
      <c r="D61" s="245"/>
      <c r="E61" s="168">
        <f>H42</f>
        <v>4.1204564935893924E-2</v>
      </c>
      <c r="F61" s="168">
        <f>G61*C55</f>
        <v>0</v>
      </c>
      <c r="G61" s="168">
        <f>IFERROR(E61/C54,0)</f>
        <v>0</v>
      </c>
      <c r="H61" s="169">
        <f>E50+E51</f>
        <v>0</v>
      </c>
      <c r="I61" s="170">
        <f>SUM(G61:H61)</f>
        <v>0</v>
      </c>
      <c r="J61" s="135"/>
      <c r="K61" s="171"/>
    </row>
    <row r="62" spans="2:13" ht="48.95" customHeight="1" x14ac:dyDescent="0.3">
      <c r="B62" s="129">
        <f>B43</f>
        <v>2239</v>
      </c>
      <c r="C62" s="244" t="s">
        <v>141</v>
      </c>
      <c r="D62" s="245"/>
      <c r="E62" s="168">
        <f>H43</f>
        <v>0.15124101785486313</v>
      </c>
      <c r="F62" s="168">
        <f>G62*C55</f>
        <v>0</v>
      </c>
      <c r="G62" s="168">
        <f>IFERROR(E62/C54,0)</f>
        <v>0</v>
      </c>
      <c r="H62" s="169">
        <f>E50+E51</f>
        <v>0</v>
      </c>
      <c r="I62" s="170">
        <f>SUM(G62:H62)</f>
        <v>0</v>
      </c>
      <c r="J62" s="137">
        <f>IFERROR((I62-I61)/I61,0)</f>
        <v>0</v>
      </c>
      <c r="K62" s="172"/>
    </row>
  </sheetData>
  <sheetProtection algorithmName="SHA-512" hashValue="1xbjWiYN7MLmJVzz16mUwPaAW981NhvCTueE3vKfp3VX08J30xZTFJVbQL5IaNHXRoVhncjbCYt68Sjl2EZ31w==" saltValue="PW36BCIUjAlT/Bq/l3AfYg==" spinCount="100000" sheet="1" objects="1" scenarios="1"/>
  <mergeCells count="34">
    <mergeCell ref="I7:J7"/>
    <mergeCell ref="I8:J8"/>
    <mergeCell ref="D39:J39"/>
    <mergeCell ref="C41:D41"/>
    <mergeCell ref="C42:D42"/>
    <mergeCell ref="D10:J10"/>
    <mergeCell ref="D13:G13"/>
    <mergeCell ref="I19:J19"/>
    <mergeCell ref="D24:J24"/>
    <mergeCell ref="D15:J15"/>
    <mergeCell ref="B11:C11"/>
    <mergeCell ref="B14:C14"/>
    <mergeCell ref="D16:J16"/>
    <mergeCell ref="D17:J17"/>
    <mergeCell ref="B18:C18"/>
    <mergeCell ref="B59:B60"/>
    <mergeCell ref="C59:D60"/>
    <mergeCell ref="J59:J60"/>
    <mergeCell ref="C61:D61"/>
    <mergeCell ref="C62:D62"/>
    <mergeCell ref="D55:J55"/>
    <mergeCell ref="B57:J57"/>
    <mergeCell ref="C43:D43"/>
    <mergeCell ref="F47:J47"/>
    <mergeCell ref="F48:J48"/>
    <mergeCell ref="F49:J49"/>
    <mergeCell ref="F50:J50"/>
    <mergeCell ref="F51:J51"/>
    <mergeCell ref="F52:J52"/>
    <mergeCell ref="B22:C22"/>
    <mergeCell ref="D23:J23"/>
    <mergeCell ref="B25:C25"/>
    <mergeCell ref="B32:C32"/>
    <mergeCell ref="D54:J54"/>
  </mergeCells>
  <conditionalFormatting sqref="J42">
    <cfRule type="cellIs" dxfId="11" priority="10" operator="lessThan">
      <formula>0</formula>
    </cfRule>
    <cfRule type="cellIs" dxfId="10" priority="11" operator="lessThan">
      <formula>0</formula>
    </cfRule>
  </conditionalFormatting>
  <conditionalFormatting sqref="I42">
    <cfRule type="cellIs" dxfId="9" priority="8" operator="lessThan">
      <formula>0</formula>
    </cfRule>
    <cfRule type="cellIs" dxfId="8" priority="9" operator="lessThan">
      <formula>0</formula>
    </cfRule>
  </conditionalFormatting>
  <conditionalFormatting sqref="J61">
    <cfRule type="cellIs" dxfId="7" priority="1" operator="lessThan">
      <formula>0</formula>
    </cfRule>
    <cfRule type="cellIs" dxfId="6" priority="2" operator="lessThan">
      <formula>0</formula>
    </cfRule>
  </conditionalFormatting>
  <hyperlinks>
    <hyperlink ref="B3" r:id="rId1" xr:uid="{D1FB020F-FD50-4537-8788-C2298D6C66BE}"/>
  </hyperlinks>
  <pageMargins left="0.25" right="0.25" top="0.25" bottom="0.25" header="0.3" footer="0.3"/>
  <pageSetup paperSize="9" scale="38" fitToHeight="0" orientation="portrait" horizontalDpi="4294967292" verticalDpi="4294967292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Button 1">
              <controlPr defaultSize="0" print="0" autoFill="0" autoPict="0" macro="[0]!Macro12">
                <anchor moveWithCells="1">
                  <from>
                    <xdr:col>0</xdr:col>
                    <xdr:colOff>228600</xdr:colOff>
                    <xdr:row>5</xdr:row>
                    <xdr:rowOff>76200</xdr:rowOff>
                  </from>
                  <to>
                    <xdr:col>2</xdr:col>
                    <xdr:colOff>1257300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Button 2">
              <controlPr defaultSize="0" print="0" autoFill="0" autoPict="0" macro="[0]!Macro13">
                <anchor moveWithCells="1">
                  <from>
                    <xdr:col>3</xdr:col>
                    <xdr:colOff>19050</xdr:colOff>
                    <xdr:row>5</xdr:row>
                    <xdr:rowOff>85725</xdr:rowOff>
                  </from>
                  <to>
                    <xdr:col>4</xdr:col>
                    <xdr:colOff>647700</xdr:colOff>
                    <xdr:row>7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C638E-3389-41F6-B535-829520DA5641}">
  <sheetPr codeName="Tabelle3">
    <pageSetUpPr fitToPage="1"/>
  </sheetPr>
  <dimension ref="B1:P44"/>
  <sheetViews>
    <sheetView showGridLines="0" topLeftCell="B1" zoomScale="143" zoomScaleNormal="143" workbookViewId="0">
      <selection activeCell="I7" sqref="I7:J7"/>
    </sheetView>
  </sheetViews>
  <sheetFormatPr defaultColWidth="11.5546875" defaultRowHeight="17.25" x14ac:dyDescent="0.3"/>
  <cols>
    <col min="1" max="1" width="3.33203125" style="90" customWidth="1"/>
    <col min="2" max="2" width="12" style="91" customWidth="1"/>
    <col min="3" max="3" width="16.109375" style="91" customWidth="1"/>
    <col min="4" max="4" width="16.88671875" style="91" customWidth="1"/>
    <col min="5" max="10" width="15.88671875" style="90" customWidth="1"/>
    <col min="11" max="19" width="14.109375" style="90" customWidth="1"/>
    <col min="20" max="224" width="11.5546875" style="90"/>
    <col min="225" max="225" width="5.44140625" style="90" bestFit="1" customWidth="1"/>
    <col min="226" max="226" width="33" style="90" bestFit="1" customWidth="1"/>
    <col min="227" max="227" width="33" style="90" customWidth="1"/>
    <col min="228" max="228" width="19.109375" style="90" customWidth="1"/>
    <col min="229" max="255" width="13.6640625" style="90" customWidth="1"/>
    <col min="256" max="256" width="70.5546875" style="90" customWidth="1"/>
    <col min="257" max="480" width="11.5546875" style="90"/>
    <col min="481" max="481" width="5.44140625" style="90" bestFit="1" customWidth="1"/>
    <col min="482" max="482" width="33" style="90" bestFit="1" customWidth="1"/>
    <col min="483" max="483" width="33" style="90" customWidth="1"/>
    <col min="484" max="484" width="19.109375" style="90" customWidth="1"/>
    <col min="485" max="511" width="13.6640625" style="90" customWidth="1"/>
    <col min="512" max="512" width="70.5546875" style="90" customWidth="1"/>
    <col min="513" max="736" width="11.5546875" style="90"/>
    <col min="737" max="737" width="5.44140625" style="90" bestFit="1" customWidth="1"/>
    <col min="738" max="738" width="33" style="90" bestFit="1" customWidth="1"/>
    <col min="739" max="739" width="33" style="90" customWidth="1"/>
    <col min="740" max="740" width="19.109375" style="90" customWidth="1"/>
    <col min="741" max="767" width="13.6640625" style="90" customWidth="1"/>
    <col min="768" max="768" width="70.5546875" style="90" customWidth="1"/>
    <col min="769" max="992" width="11.5546875" style="90"/>
    <col min="993" max="993" width="5.44140625" style="90" bestFit="1" customWidth="1"/>
    <col min="994" max="994" width="33" style="90" bestFit="1" customWidth="1"/>
    <col min="995" max="995" width="33" style="90" customWidth="1"/>
    <col min="996" max="996" width="19.109375" style="90" customWidth="1"/>
    <col min="997" max="1023" width="13.6640625" style="90" customWidth="1"/>
    <col min="1024" max="1024" width="70.5546875" style="90" customWidth="1"/>
    <col min="1025" max="1248" width="11.5546875" style="90"/>
    <col min="1249" max="1249" width="5.44140625" style="90" bestFit="1" customWidth="1"/>
    <col min="1250" max="1250" width="33" style="90" bestFit="1" customWidth="1"/>
    <col min="1251" max="1251" width="33" style="90" customWidth="1"/>
    <col min="1252" max="1252" width="19.109375" style="90" customWidth="1"/>
    <col min="1253" max="1279" width="13.6640625" style="90" customWidth="1"/>
    <col min="1280" max="1280" width="70.5546875" style="90" customWidth="1"/>
    <col min="1281" max="1504" width="11.5546875" style="90"/>
    <col min="1505" max="1505" width="5.44140625" style="90" bestFit="1" customWidth="1"/>
    <col min="1506" max="1506" width="33" style="90" bestFit="1" customWidth="1"/>
    <col min="1507" max="1507" width="33" style="90" customWidth="1"/>
    <col min="1508" max="1508" width="19.109375" style="90" customWidth="1"/>
    <col min="1509" max="1535" width="13.6640625" style="90" customWidth="1"/>
    <col min="1536" max="1536" width="70.5546875" style="90" customWidth="1"/>
    <col min="1537" max="1760" width="11.5546875" style="90"/>
    <col min="1761" max="1761" width="5.44140625" style="90" bestFit="1" customWidth="1"/>
    <col min="1762" max="1762" width="33" style="90" bestFit="1" customWidth="1"/>
    <col min="1763" max="1763" width="33" style="90" customWidth="1"/>
    <col min="1764" max="1764" width="19.109375" style="90" customWidth="1"/>
    <col min="1765" max="1791" width="13.6640625" style="90" customWidth="1"/>
    <col min="1792" max="1792" width="70.5546875" style="90" customWidth="1"/>
    <col min="1793" max="2016" width="11.5546875" style="90"/>
    <col min="2017" max="2017" width="5.44140625" style="90" bestFit="1" customWidth="1"/>
    <col min="2018" max="2018" width="33" style="90" bestFit="1" customWidth="1"/>
    <col min="2019" max="2019" width="33" style="90" customWidth="1"/>
    <col min="2020" max="2020" width="19.109375" style="90" customWidth="1"/>
    <col min="2021" max="2047" width="13.6640625" style="90" customWidth="1"/>
    <col min="2048" max="2048" width="70.5546875" style="90" customWidth="1"/>
    <col min="2049" max="2272" width="11.5546875" style="90"/>
    <col min="2273" max="2273" width="5.44140625" style="90" bestFit="1" customWidth="1"/>
    <col min="2274" max="2274" width="33" style="90" bestFit="1" customWidth="1"/>
    <col min="2275" max="2275" width="33" style="90" customWidth="1"/>
    <col min="2276" max="2276" width="19.109375" style="90" customWidth="1"/>
    <col min="2277" max="2303" width="13.6640625" style="90" customWidth="1"/>
    <col min="2304" max="2304" width="70.5546875" style="90" customWidth="1"/>
    <col min="2305" max="2528" width="11.5546875" style="90"/>
    <col min="2529" max="2529" width="5.44140625" style="90" bestFit="1" customWidth="1"/>
    <col min="2530" max="2530" width="33" style="90" bestFit="1" customWidth="1"/>
    <col min="2531" max="2531" width="33" style="90" customWidth="1"/>
    <col min="2532" max="2532" width="19.109375" style="90" customWidth="1"/>
    <col min="2533" max="2559" width="13.6640625" style="90" customWidth="1"/>
    <col min="2560" max="2560" width="70.5546875" style="90" customWidth="1"/>
    <col min="2561" max="2784" width="11.5546875" style="90"/>
    <col min="2785" max="2785" width="5.44140625" style="90" bestFit="1" customWidth="1"/>
    <col min="2786" max="2786" width="33" style="90" bestFit="1" customWidth="1"/>
    <col min="2787" max="2787" width="33" style="90" customWidth="1"/>
    <col min="2788" max="2788" width="19.109375" style="90" customWidth="1"/>
    <col min="2789" max="2815" width="13.6640625" style="90" customWidth="1"/>
    <col min="2816" max="2816" width="70.5546875" style="90" customWidth="1"/>
    <col min="2817" max="3040" width="11.5546875" style="90"/>
    <col min="3041" max="3041" width="5.44140625" style="90" bestFit="1" customWidth="1"/>
    <col min="3042" max="3042" width="33" style="90" bestFit="1" customWidth="1"/>
    <col min="3043" max="3043" width="33" style="90" customWidth="1"/>
    <col min="3044" max="3044" width="19.109375" style="90" customWidth="1"/>
    <col min="3045" max="3071" width="13.6640625" style="90" customWidth="1"/>
    <col min="3072" max="3072" width="70.5546875" style="90" customWidth="1"/>
    <col min="3073" max="3296" width="11.5546875" style="90"/>
    <col min="3297" max="3297" width="5.44140625" style="90" bestFit="1" customWidth="1"/>
    <col min="3298" max="3298" width="33" style="90" bestFit="1" customWidth="1"/>
    <col min="3299" max="3299" width="33" style="90" customWidth="1"/>
    <col min="3300" max="3300" width="19.109375" style="90" customWidth="1"/>
    <col min="3301" max="3327" width="13.6640625" style="90" customWidth="1"/>
    <col min="3328" max="3328" width="70.5546875" style="90" customWidth="1"/>
    <col min="3329" max="3552" width="11.5546875" style="90"/>
    <col min="3553" max="3553" width="5.44140625" style="90" bestFit="1" customWidth="1"/>
    <col min="3554" max="3554" width="33" style="90" bestFit="1" customWidth="1"/>
    <col min="3555" max="3555" width="33" style="90" customWidth="1"/>
    <col min="3556" max="3556" width="19.109375" style="90" customWidth="1"/>
    <col min="3557" max="3583" width="13.6640625" style="90" customWidth="1"/>
    <col min="3584" max="3584" width="70.5546875" style="90" customWidth="1"/>
    <col min="3585" max="3808" width="11.5546875" style="90"/>
    <col min="3809" max="3809" width="5.44140625" style="90" bestFit="1" customWidth="1"/>
    <col min="3810" max="3810" width="33" style="90" bestFit="1" customWidth="1"/>
    <col min="3811" max="3811" width="33" style="90" customWidth="1"/>
    <col min="3812" max="3812" width="19.109375" style="90" customWidth="1"/>
    <col min="3813" max="3839" width="13.6640625" style="90" customWidth="1"/>
    <col min="3840" max="3840" width="70.5546875" style="90" customWidth="1"/>
    <col min="3841" max="4064" width="11.5546875" style="90"/>
    <col min="4065" max="4065" width="5.44140625" style="90" bestFit="1" customWidth="1"/>
    <col min="4066" max="4066" width="33" style="90" bestFit="1" customWidth="1"/>
    <col min="4067" max="4067" width="33" style="90" customWidth="1"/>
    <col min="4068" max="4068" width="19.109375" style="90" customWidth="1"/>
    <col min="4069" max="4095" width="13.6640625" style="90" customWidth="1"/>
    <col min="4096" max="4096" width="70.5546875" style="90" customWidth="1"/>
    <col min="4097" max="4320" width="11.5546875" style="90"/>
    <col min="4321" max="4321" width="5.44140625" style="90" bestFit="1" customWidth="1"/>
    <col min="4322" max="4322" width="33" style="90" bestFit="1" customWidth="1"/>
    <col min="4323" max="4323" width="33" style="90" customWidth="1"/>
    <col min="4324" max="4324" width="19.109375" style="90" customWidth="1"/>
    <col min="4325" max="4351" width="13.6640625" style="90" customWidth="1"/>
    <col min="4352" max="4352" width="70.5546875" style="90" customWidth="1"/>
    <col min="4353" max="4576" width="11.5546875" style="90"/>
    <col min="4577" max="4577" width="5.44140625" style="90" bestFit="1" customWidth="1"/>
    <col min="4578" max="4578" width="33" style="90" bestFit="1" customWidth="1"/>
    <col min="4579" max="4579" width="33" style="90" customWidth="1"/>
    <col min="4580" max="4580" width="19.109375" style="90" customWidth="1"/>
    <col min="4581" max="4607" width="13.6640625" style="90" customWidth="1"/>
    <col min="4608" max="4608" width="70.5546875" style="90" customWidth="1"/>
    <col min="4609" max="4832" width="11.5546875" style="90"/>
    <col min="4833" max="4833" width="5.44140625" style="90" bestFit="1" customWidth="1"/>
    <col min="4834" max="4834" width="33" style="90" bestFit="1" customWidth="1"/>
    <col min="4835" max="4835" width="33" style="90" customWidth="1"/>
    <col min="4836" max="4836" width="19.109375" style="90" customWidth="1"/>
    <col min="4837" max="4863" width="13.6640625" style="90" customWidth="1"/>
    <col min="4864" max="4864" width="70.5546875" style="90" customWidth="1"/>
    <col min="4865" max="5088" width="11.5546875" style="90"/>
    <col min="5089" max="5089" width="5.44140625" style="90" bestFit="1" customWidth="1"/>
    <col min="5090" max="5090" width="33" style="90" bestFit="1" customWidth="1"/>
    <col min="5091" max="5091" width="33" style="90" customWidth="1"/>
    <col min="5092" max="5092" width="19.109375" style="90" customWidth="1"/>
    <col min="5093" max="5119" width="13.6640625" style="90" customWidth="1"/>
    <col min="5120" max="5120" width="70.5546875" style="90" customWidth="1"/>
    <col min="5121" max="5344" width="11.5546875" style="90"/>
    <col min="5345" max="5345" width="5.44140625" style="90" bestFit="1" customWidth="1"/>
    <col min="5346" max="5346" width="33" style="90" bestFit="1" customWidth="1"/>
    <col min="5347" max="5347" width="33" style="90" customWidth="1"/>
    <col min="5348" max="5348" width="19.109375" style="90" customWidth="1"/>
    <col min="5349" max="5375" width="13.6640625" style="90" customWidth="1"/>
    <col min="5376" max="5376" width="70.5546875" style="90" customWidth="1"/>
    <col min="5377" max="5600" width="11.5546875" style="90"/>
    <col min="5601" max="5601" width="5.44140625" style="90" bestFit="1" customWidth="1"/>
    <col min="5602" max="5602" width="33" style="90" bestFit="1" customWidth="1"/>
    <col min="5603" max="5603" width="33" style="90" customWidth="1"/>
    <col min="5604" max="5604" width="19.109375" style="90" customWidth="1"/>
    <col min="5605" max="5631" width="13.6640625" style="90" customWidth="1"/>
    <col min="5632" max="5632" width="70.5546875" style="90" customWidth="1"/>
    <col min="5633" max="5856" width="11.5546875" style="90"/>
    <col min="5857" max="5857" width="5.44140625" style="90" bestFit="1" customWidth="1"/>
    <col min="5858" max="5858" width="33" style="90" bestFit="1" customWidth="1"/>
    <col min="5859" max="5859" width="33" style="90" customWidth="1"/>
    <col min="5860" max="5860" width="19.109375" style="90" customWidth="1"/>
    <col min="5861" max="5887" width="13.6640625" style="90" customWidth="1"/>
    <col min="5888" max="5888" width="70.5546875" style="90" customWidth="1"/>
    <col min="5889" max="6112" width="11.5546875" style="90"/>
    <col min="6113" max="6113" width="5.44140625" style="90" bestFit="1" customWidth="1"/>
    <col min="6114" max="6114" width="33" style="90" bestFit="1" customWidth="1"/>
    <col min="6115" max="6115" width="33" style="90" customWidth="1"/>
    <col min="6116" max="6116" width="19.109375" style="90" customWidth="1"/>
    <col min="6117" max="6143" width="13.6640625" style="90" customWidth="1"/>
    <col min="6144" max="6144" width="70.5546875" style="90" customWidth="1"/>
    <col min="6145" max="6368" width="11.5546875" style="90"/>
    <col min="6369" max="6369" width="5.44140625" style="90" bestFit="1" customWidth="1"/>
    <col min="6370" max="6370" width="33" style="90" bestFit="1" customWidth="1"/>
    <col min="6371" max="6371" width="33" style="90" customWidth="1"/>
    <col min="6372" max="6372" width="19.109375" style="90" customWidth="1"/>
    <col min="6373" max="6399" width="13.6640625" style="90" customWidth="1"/>
    <col min="6400" max="6400" width="70.5546875" style="90" customWidth="1"/>
    <col min="6401" max="6624" width="11.5546875" style="90"/>
    <col min="6625" max="6625" width="5.44140625" style="90" bestFit="1" customWidth="1"/>
    <col min="6626" max="6626" width="33" style="90" bestFit="1" customWidth="1"/>
    <col min="6627" max="6627" width="33" style="90" customWidth="1"/>
    <col min="6628" max="6628" width="19.109375" style="90" customWidth="1"/>
    <col min="6629" max="6655" width="13.6640625" style="90" customWidth="1"/>
    <col min="6656" max="6656" width="70.5546875" style="90" customWidth="1"/>
    <col min="6657" max="6880" width="11.5546875" style="90"/>
    <col min="6881" max="6881" width="5.44140625" style="90" bestFit="1" customWidth="1"/>
    <col min="6882" max="6882" width="33" style="90" bestFit="1" customWidth="1"/>
    <col min="6883" max="6883" width="33" style="90" customWidth="1"/>
    <col min="6884" max="6884" width="19.109375" style="90" customWidth="1"/>
    <col min="6885" max="6911" width="13.6640625" style="90" customWidth="1"/>
    <col min="6912" max="6912" width="70.5546875" style="90" customWidth="1"/>
    <col min="6913" max="7136" width="11.5546875" style="90"/>
    <col min="7137" max="7137" width="5.44140625" style="90" bestFit="1" customWidth="1"/>
    <col min="7138" max="7138" width="33" style="90" bestFit="1" customWidth="1"/>
    <col min="7139" max="7139" width="33" style="90" customWidth="1"/>
    <col min="7140" max="7140" width="19.109375" style="90" customWidth="1"/>
    <col min="7141" max="7167" width="13.6640625" style="90" customWidth="1"/>
    <col min="7168" max="7168" width="70.5546875" style="90" customWidth="1"/>
    <col min="7169" max="7392" width="11.5546875" style="90"/>
    <col min="7393" max="7393" width="5.44140625" style="90" bestFit="1" customWidth="1"/>
    <col min="7394" max="7394" width="33" style="90" bestFit="1" customWidth="1"/>
    <col min="7395" max="7395" width="33" style="90" customWidth="1"/>
    <col min="7396" max="7396" width="19.109375" style="90" customWidth="1"/>
    <col min="7397" max="7423" width="13.6640625" style="90" customWidth="1"/>
    <col min="7424" max="7424" width="70.5546875" style="90" customWidth="1"/>
    <col min="7425" max="7648" width="11.5546875" style="90"/>
    <col min="7649" max="7649" width="5.44140625" style="90" bestFit="1" customWidth="1"/>
    <col min="7650" max="7650" width="33" style="90" bestFit="1" customWidth="1"/>
    <col min="7651" max="7651" width="33" style="90" customWidth="1"/>
    <col min="7652" max="7652" width="19.109375" style="90" customWidth="1"/>
    <col min="7653" max="7679" width="13.6640625" style="90" customWidth="1"/>
    <col min="7680" max="7680" width="70.5546875" style="90" customWidth="1"/>
    <col min="7681" max="7904" width="11.5546875" style="90"/>
    <col min="7905" max="7905" width="5.44140625" style="90" bestFit="1" customWidth="1"/>
    <col min="7906" max="7906" width="33" style="90" bestFit="1" customWidth="1"/>
    <col min="7907" max="7907" width="33" style="90" customWidth="1"/>
    <col min="7908" max="7908" width="19.109375" style="90" customWidth="1"/>
    <col min="7909" max="7935" width="13.6640625" style="90" customWidth="1"/>
    <col min="7936" max="7936" width="70.5546875" style="90" customWidth="1"/>
    <col min="7937" max="8160" width="11.5546875" style="90"/>
    <col min="8161" max="8161" width="5.44140625" style="90" bestFit="1" customWidth="1"/>
    <col min="8162" max="8162" width="33" style="90" bestFit="1" customWidth="1"/>
    <col min="8163" max="8163" width="33" style="90" customWidth="1"/>
    <col min="8164" max="8164" width="19.109375" style="90" customWidth="1"/>
    <col min="8165" max="8191" width="13.6640625" style="90" customWidth="1"/>
    <col min="8192" max="8192" width="70.5546875" style="90" customWidth="1"/>
    <col min="8193" max="8416" width="11.5546875" style="90"/>
    <col min="8417" max="8417" width="5.44140625" style="90" bestFit="1" customWidth="1"/>
    <col min="8418" max="8418" width="33" style="90" bestFit="1" customWidth="1"/>
    <col min="8419" max="8419" width="33" style="90" customWidth="1"/>
    <col min="8420" max="8420" width="19.109375" style="90" customWidth="1"/>
    <col min="8421" max="8447" width="13.6640625" style="90" customWidth="1"/>
    <col min="8448" max="8448" width="70.5546875" style="90" customWidth="1"/>
    <col min="8449" max="8672" width="11.5546875" style="90"/>
    <col min="8673" max="8673" width="5.44140625" style="90" bestFit="1" customWidth="1"/>
    <col min="8674" max="8674" width="33" style="90" bestFit="1" customWidth="1"/>
    <col min="8675" max="8675" width="33" style="90" customWidth="1"/>
    <col min="8676" max="8676" width="19.109375" style="90" customWidth="1"/>
    <col min="8677" max="8703" width="13.6640625" style="90" customWidth="1"/>
    <col min="8704" max="8704" width="70.5546875" style="90" customWidth="1"/>
    <col min="8705" max="8928" width="11.5546875" style="90"/>
    <col min="8929" max="8929" width="5.44140625" style="90" bestFit="1" customWidth="1"/>
    <col min="8930" max="8930" width="33" style="90" bestFit="1" customWidth="1"/>
    <col min="8931" max="8931" width="33" style="90" customWidth="1"/>
    <col min="8932" max="8932" width="19.109375" style="90" customWidth="1"/>
    <col min="8933" max="8959" width="13.6640625" style="90" customWidth="1"/>
    <col min="8960" max="8960" width="70.5546875" style="90" customWidth="1"/>
    <col min="8961" max="9184" width="11.5546875" style="90"/>
    <col min="9185" max="9185" width="5.44140625" style="90" bestFit="1" customWidth="1"/>
    <col min="9186" max="9186" width="33" style="90" bestFit="1" customWidth="1"/>
    <col min="9187" max="9187" width="33" style="90" customWidth="1"/>
    <col min="9188" max="9188" width="19.109375" style="90" customWidth="1"/>
    <col min="9189" max="9215" width="13.6640625" style="90" customWidth="1"/>
    <col min="9216" max="9216" width="70.5546875" style="90" customWidth="1"/>
    <col min="9217" max="9440" width="11.5546875" style="90"/>
    <col min="9441" max="9441" width="5.44140625" style="90" bestFit="1" customWidth="1"/>
    <col min="9442" max="9442" width="33" style="90" bestFit="1" customWidth="1"/>
    <col min="9443" max="9443" width="33" style="90" customWidth="1"/>
    <col min="9444" max="9444" width="19.109375" style="90" customWidth="1"/>
    <col min="9445" max="9471" width="13.6640625" style="90" customWidth="1"/>
    <col min="9472" max="9472" width="70.5546875" style="90" customWidth="1"/>
    <col min="9473" max="9696" width="11.5546875" style="90"/>
    <col min="9697" max="9697" width="5.44140625" style="90" bestFit="1" customWidth="1"/>
    <col min="9698" max="9698" width="33" style="90" bestFit="1" customWidth="1"/>
    <col min="9699" max="9699" width="33" style="90" customWidth="1"/>
    <col min="9700" max="9700" width="19.109375" style="90" customWidth="1"/>
    <col min="9701" max="9727" width="13.6640625" style="90" customWidth="1"/>
    <col min="9728" max="9728" width="70.5546875" style="90" customWidth="1"/>
    <col min="9729" max="9952" width="11.5546875" style="90"/>
    <col min="9953" max="9953" width="5.44140625" style="90" bestFit="1" customWidth="1"/>
    <col min="9954" max="9954" width="33" style="90" bestFit="1" customWidth="1"/>
    <col min="9955" max="9955" width="33" style="90" customWidth="1"/>
    <col min="9956" max="9956" width="19.109375" style="90" customWidth="1"/>
    <col min="9957" max="9983" width="13.6640625" style="90" customWidth="1"/>
    <col min="9984" max="9984" width="70.5546875" style="90" customWidth="1"/>
    <col min="9985" max="10208" width="11.5546875" style="90"/>
    <col min="10209" max="10209" width="5.44140625" style="90" bestFit="1" customWidth="1"/>
    <col min="10210" max="10210" width="33" style="90" bestFit="1" customWidth="1"/>
    <col min="10211" max="10211" width="33" style="90" customWidth="1"/>
    <col min="10212" max="10212" width="19.109375" style="90" customWidth="1"/>
    <col min="10213" max="10239" width="13.6640625" style="90" customWidth="1"/>
    <col min="10240" max="10240" width="70.5546875" style="90" customWidth="1"/>
    <col min="10241" max="10464" width="11.5546875" style="90"/>
    <col min="10465" max="10465" width="5.44140625" style="90" bestFit="1" customWidth="1"/>
    <col min="10466" max="10466" width="33" style="90" bestFit="1" customWidth="1"/>
    <col min="10467" max="10467" width="33" style="90" customWidth="1"/>
    <col min="10468" max="10468" width="19.109375" style="90" customWidth="1"/>
    <col min="10469" max="10495" width="13.6640625" style="90" customWidth="1"/>
    <col min="10496" max="10496" width="70.5546875" style="90" customWidth="1"/>
    <col min="10497" max="10720" width="11.5546875" style="90"/>
    <col min="10721" max="10721" width="5.44140625" style="90" bestFit="1" customWidth="1"/>
    <col min="10722" max="10722" width="33" style="90" bestFit="1" customWidth="1"/>
    <col min="10723" max="10723" width="33" style="90" customWidth="1"/>
    <col min="10724" max="10724" width="19.109375" style="90" customWidth="1"/>
    <col min="10725" max="10751" width="13.6640625" style="90" customWidth="1"/>
    <col min="10752" max="10752" width="70.5546875" style="90" customWidth="1"/>
    <col min="10753" max="10976" width="11.5546875" style="90"/>
    <col min="10977" max="10977" width="5.44140625" style="90" bestFit="1" customWidth="1"/>
    <col min="10978" max="10978" width="33" style="90" bestFit="1" customWidth="1"/>
    <col min="10979" max="10979" width="33" style="90" customWidth="1"/>
    <col min="10980" max="10980" width="19.109375" style="90" customWidth="1"/>
    <col min="10981" max="11007" width="13.6640625" style="90" customWidth="1"/>
    <col min="11008" max="11008" width="70.5546875" style="90" customWidth="1"/>
    <col min="11009" max="11232" width="11.5546875" style="90"/>
    <col min="11233" max="11233" width="5.44140625" style="90" bestFit="1" customWidth="1"/>
    <col min="11234" max="11234" width="33" style="90" bestFit="1" customWidth="1"/>
    <col min="11235" max="11235" width="33" style="90" customWidth="1"/>
    <col min="11236" max="11236" width="19.109375" style="90" customWidth="1"/>
    <col min="11237" max="11263" width="13.6640625" style="90" customWidth="1"/>
    <col min="11264" max="11264" width="70.5546875" style="90" customWidth="1"/>
    <col min="11265" max="11488" width="11.5546875" style="90"/>
    <col min="11489" max="11489" width="5.44140625" style="90" bestFit="1" customWidth="1"/>
    <col min="11490" max="11490" width="33" style="90" bestFit="1" customWidth="1"/>
    <col min="11491" max="11491" width="33" style="90" customWidth="1"/>
    <col min="11492" max="11492" width="19.109375" style="90" customWidth="1"/>
    <col min="11493" max="11519" width="13.6640625" style="90" customWidth="1"/>
    <col min="11520" max="11520" width="70.5546875" style="90" customWidth="1"/>
    <col min="11521" max="11744" width="11.5546875" style="90"/>
    <col min="11745" max="11745" width="5.44140625" style="90" bestFit="1" customWidth="1"/>
    <col min="11746" max="11746" width="33" style="90" bestFit="1" customWidth="1"/>
    <col min="11747" max="11747" width="33" style="90" customWidth="1"/>
    <col min="11748" max="11748" width="19.109375" style="90" customWidth="1"/>
    <col min="11749" max="11775" width="13.6640625" style="90" customWidth="1"/>
    <col min="11776" max="11776" width="70.5546875" style="90" customWidth="1"/>
    <col min="11777" max="12000" width="11.5546875" style="90"/>
    <col min="12001" max="12001" width="5.44140625" style="90" bestFit="1" customWidth="1"/>
    <col min="12002" max="12002" width="33" style="90" bestFit="1" customWidth="1"/>
    <col min="12003" max="12003" width="33" style="90" customWidth="1"/>
    <col min="12004" max="12004" width="19.109375" style="90" customWidth="1"/>
    <col min="12005" max="12031" width="13.6640625" style="90" customWidth="1"/>
    <col min="12032" max="12032" width="70.5546875" style="90" customWidth="1"/>
    <col min="12033" max="12256" width="11.5546875" style="90"/>
    <col min="12257" max="12257" width="5.44140625" style="90" bestFit="1" customWidth="1"/>
    <col min="12258" max="12258" width="33" style="90" bestFit="1" customWidth="1"/>
    <col min="12259" max="12259" width="33" style="90" customWidth="1"/>
    <col min="12260" max="12260" width="19.109375" style="90" customWidth="1"/>
    <col min="12261" max="12287" width="13.6640625" style="90" customWidth="1"/>
    <col min="12288" max="12288" width="70.5546875" style="90" customWidth="1"/>
    <col min="12289" max="12512" width="11.5546875" style="90"/>
    <col min="12513" max="12513" width="5.44140625" style="90" bestFit="1" customWidth="1"/>
    <col min="12514" max="12514" width="33" style="90" bestFit="1" customWidth="1"/>
    <col min="12515" max="12515" width="33" style="90" customWidth="1"/>
    <col min="12516" max="12516" width="19.109375" style="90" customWidth="1"/>
    <col min="12517" max="12543" width="13.6640625" style="90" customWidth="1"/>
    <col min="12544" max="12544" width="70.5546875" style="90" customWidth="1"/>
    <col min="12545" max="12768" width="11.5546875" style="90"/>
    <col min="12769" max="12769" width="5.44140625" style="90" bestFit="1" customWidth="1"/>
    <col min="12770" max="12770" width="33" style="90" bestFit="1" customWidth="1"/>
    <col min="12771" max="12771" width="33" style="90" customWidth="1"/>
    <col min="12772" max="12772" width="19.109375" style="90" customWidth="1"/>
    <col min="12773" max="12799" width="13.6640625" style="90" customWidth="1"/>
    <col min="12800" max="12800" width="70.5546875" style="90" customWidth="1"/>
    <col min="12801" max="13024" width="11.5546875" style="90"/>
    <col min="13025" max="13025" width="5.44140625" style="90" bestFit="1" customWidth="1"/>
    <col min="13026" max="13026" width="33" style="90" bestFit="1" customWidth="1"/>
    <col min="13027" max="13027" width="33" style="90" customWidth="1"/>
    <col min="13028" max="13028" width="19.109375" style="90" customWidth="1"/>
    <col min="13029" max="13055" width="13.6640625" style="90" customWidth="1"/>
    <col min="13056" max="13056" width="70.5546875" style="90" customWidth="1"/>
    <col min="13057" max="13280" width="11.5546875" style="90"/>
    <col min="13281" max="13281" width="5.44140625" style="90" bestFit="1" customWidth="1"/>
    <col min="13282" max="13282" width="33" style="90" bestFit="1" customWidth="1"/>
    <col min="13283" max="13283" width="33" style="90" customWidth="1"/>
    <col min="13284" max="13284" width="19.109375" style="90" customWidth="1"/>
    <col min="13285" max="13311" width="13.6640625" style="90" customWidth="1"/>
    <col min="13312" max="13312" width="70.5546875" style="90" customWidth="1"/>
    <col min="13313" max="13536" width="11.5546875" style="90"/>
    <col min="13537" max="13537" width="5.44140625" style="90" bestFit="1" customWidth="1"/>
    <col min="13538" max="13538" width="33" style="90" bestFit="1" customWidth="1"/>
    <col min="13539" max="13539" width="33" style="90" customWidth="1"/>
    <col min="13540" max="13540" width="19.109375" style="90" customWidth="1"/>
    <col min="13541" max="13567" width="13.6640625" style="90" customWidth="1"/>
    <col min="13568" max="13568" width="70.5546875" style="90" customWidth="1"/>
    <col min="13569" max="13792" width="11.5546875" style="90"/>
    <col min="13793" max="13793" width="5.44140625" style="90" bestFit="1" customWidth="1"/>
    <col min="13794" max="13794" width="33" style="90" bestFit="1" customWidth="1"/>
    <col min="13795" max="13795" width="33" style="90" customWidth="1"/>
    <col min="13796" max="13796" width="19.109375" style="90" customWidth="1"/>
    <col min="13797" max="13823" width="13.6640625" style="90" customWidth="1"/>
    <col min="13824" max="13824" width="70.5546875" style="90" customWidth="1"/>
    <col min="13825" max="14048" width="11.5546875" style="90"/>
    <col min="14049" max="14049" width="5.44140625" style="90" bestFit="1" customWidth="1"/>
    <col min="14050" max="14050" width="33" style="90" bestFit="1" customWidth="1"/>
    <col min="14051" max="14051" width="33" style="90" customWidth="1"/>
    <col min="14052" max="14052" width="19.109375" style="90" customWidth="1"/>
    <col min="14053" max="14079" width="13.6640625" style="90" customWidth="1"/>
    <col min="14080" max="14080" width="70.5546875" style="90" customWidth="1"/>
    <col min="14081" max="14304" width="11.5546875" style="90"/>
    <col min="14305" max="14305" width="5.44140625" style="90" bestFit="1" customWidth="1"/>
    <col min="14306" max="14306" width="33" style="90" bestFit="1" customWidth="1"/>
    <col min="14307" max="14307" width="33" style="90" customWidth="1"/>
    <col min="14308" max="14308" width="19.109375" style="90" customWidth="1"/>
    <col min="14309" max="14335" width="13.6640625" style="90" customWidth="1"/>
    <col min="14336" max="14336" width="70.5546875" style="90" customWidth="1"/>
    <col min="14337" max="14560" width="11.5546875" style="90"/>
    <col min="14561" max="14561" width="5.44140625" style="90" bestFit="1" customWidth="1"/>
    <col min="14562" max="14562" width="33" style="90" bestFit="1" customWidth="1"/>
    <col min="14563" max="14563" width="33" style="90" customWidth="1"/>
    <col min="14564" max="14564" width="19.109375" style="90" customWidth="1"/>
    <col min="14565" max="14591" width="13.6640625" style="90" customWidth="1"/>
    <col min="14592" max="14592" width="70.5546875" style="90" customWidth="1"/>
    <col min="14593" max="14816" width="11.5546875" style="90"/>
    <col min="14817" max="14817" width="5.44140625" style="90" bestFit="1" customWidth="1"/>
    <col min="14818" max="14818" width="33" style="90" bestFit="1" customWidth="1"/>
    <col min="14819" max="14819" width="33" style="90" customWidth="1"/>
    <col min="14820" max="14820" width="19.109375" style="90" customWidth="1"/>
    <col min="14821" max="14847" width="13.6640625" style="90" customWidth="1"/>
    <col min="14848" max="14848" width="70.5546875" style="90" customWidth="1"/>
    <col min="14849" max="15072" width="11.5546875" style="90"/>
    <col min="15073" max="15073" width="5.44140625" style="90" bestFit="1" customWidth="1"/>
    <col min="15074" max="15074" width="33" style="90" bestFit="1" customWidth="1"/>
    <col min="15075" max="15075" width="33" style="90" customWidth="1"/>
    <col min="15076" max="15076" width="19.109375" style="90" customWidth="1"/>
    <col min="15077" max="15103" width="13.6640625" style="90" customWidth="1"/>
    <col min="15104" max="15104" width="70.5546875" style="90" customWidth="1"/>
    <col min="15105" max="15328" width="11.5546875" style="90"/>
    <col min="15329" max="15329" width="5.44140625" style="90" bestFit="1" customWidth="1"/>
    <col min="15330" max="15330" width="33" style="90" bestFit="1" customWidth="1"/>
    <col min="15331" max="15331" width="33" style="90" customWidth="1"/>
    <col min="15332" max="15332" width="19.109375" style="90" customWidth="1"/>
    <col min="15333" max="15359" width="13.6640625" style="90" customWidth="1"/>
    <col min="15360" max="15360" width="70.5546875" style="90" customWidth="1"/>
    <col min="15361" max="15584" width="11.5546875" style="90"/>
    <col min="15585" max="15585" width="5.44140625" style="90" bestFit="1" customWidth="1"/>
    <col min="15586" max="15586" width="33" style="90" bestFit="1" customWidth="1"/>
    <col min="15587" max="15587" width="33" style="90" customWidth="1"/>
    <col min="15588" max="15588" width="19.109375" style="90" customWidth="1"/>
    <col min="15589" max="15615" width="13.6640625" style="90" customWidth="1"/>
    <col min="15616" max="15616" width="70.5546875" style="90" customWidth="1"/>
    <col min="15617" max="15840" width="11.5546875" style="90"/>
    <col min="15841" max="15841" width="5.44140625" style="90" bestFit="1" customWidth="1"/>
    <col min="15842" max="15842" width="33" style="90" bestFit="1" customWidth="1"/>
    <col min="15843" max="15843" width="33" style="90" customWidth="1"/>
    <col min="15844" max="15844" width="19.109375" style="90" customWidth="1"/>
    <col min="15845" max="15871" width="13.6640625" style="90" customWidth="1"/>
    <col min="15872" max="15872" width="70.5546875" style="90" customWidth="1"/>
    <col min="15873" max="16096" width="11.5546875" style="90"/>
    <col min="16097" max="16097" width="5.44140625" style="90" bestFit="1" customWidth="1"/>
    <col min="16098" max="16098" width="33" style="90" bestFit="1" customWidth="1"/>
    <col min="16099" max="16099" width="33" style="90" customWidth="1"/>
    <col min="16100" max="16100" width="19.109375" style="90" customWidth="1"/>
    <col min="16101" max="16127" width="13.6640625" style="90" customWidth="1"/>
    <col min="16128" max="16128" width="70.5546875" style="90" customWidth="1"/>
    <col min="16129" max="16384" width="11.5546875" style="90"/>
  </cols>
  <sheetData>
    <row r="1" spans="2:16" ht="32.25" x14ac:dyDescent="0.4">
      <c r="B1" s="80" t="s">
        <v>131</v>
      </c>
    </row>
    <row r="2" spans="2:16" ht="38.450000000000003" customHeight="1" x14ac:dyDescent="0.35">
      <c r="B2" s="81" t="s">
        <v>108</v>
      </c>
    </row>
    <row r="3" spans="2:16" ht="38.450000000000003" hidden="1" customHeight="1" x14ac:dyDescent="0.3">
      <c r="B3" s="92" t="s">
        <v>146</v>
      </c>
    </row>
    <row r="4" spans="2:16" s="93" customFormat="1" ht="9.6" customHeight="1" x14ac:dyDescent="0.4">
      <c r="B4" s="94"/>
      <c r="C4" s="91"/>
      <c r="D4" s="91"/>
    </row>
    <row r="5" spans="2:16" ht="25.7" customHeight="1" x14ac:dyDescent="0.3">
      <c r="B5" s="95" t="s">
        <v>19</v>
      </c>
      <c r="C5" s="96"/>
      <c r="D5" s="96"/>
      <c r="E5" s="97"/>
      <c r="F5" s="97"/>
      <c r="G5" s="97"/>
      <c r="H5" s="97"/>
      <c r="I5" s="97"/>
      <c r="J5" s="97"/>
      <c r="K5" s="98"/>
      <c r="L5" s="98"/>
      <c r="M5" s="98"/>
      <c r="N5" s="99"/>
      <c r="O5" s="99"/>
      <c r="P5" s="99"/>
    </row>
    <row r="6" spans="2:16" s="99" customFormat="1" ht="15" customHeight="1" x14ac:dyDescent="0.3">
      <c r="B6" s="100"/>
      <c r="C6" s="100"/>
      <c r="D6" s="100"/>
    </row>
    <row r="7" spans="2:16" s="99" customFormat="1" ht="24.6" customHeight="1" x14ac:dyDescent="0.3">
      <c r="B7" s="100"/>
      <c r="C7" s="100"/>
      <c r="D7" s="100"/>
      <c r="G7" s="337" t="s">
        <v>187</v>
      </c>
      <c r="H7" s="338"/>
      <c r="I7" s="246"/>
      <c r="J7" s="247"/>
    </row>
    <row r="8" spans="2:16" ht="24.6" customHeight="1" x14ac:dyDescent="0.3">
      <c r="B8" s="102"/>
      <c r="C8" s="102"/>
      <c r="G8" s="339" t="s">
        <v>107</v>
      </c>
      <c r="H8" s="340"/>
      <c r="I8" s="248"/>
      <c r="J8" s="248"/>
    </row>
    <row r="9" spans="2:16" ht="24.6" customHeight="1" x14ac:dyDescent="0.3">
      <c r="B9" s="102"/>
      <c r="C9" s="102"/>
      <c r="G9" s="339" t="s">
        <v>106</v>
      </c>
      <c r="H9" s="340"/>
      <c r="I9" s="248"/>
      <c r="J9" s="248"/>
    </row>
    <row r="10" spans="2:16" s="341" customFormat="1" ht="17.25" customHeight="1" x14ac:dyDescent="0.3">
      <c r="B10" s="342"/>
      <c r="C10" s="342"/>
      <c r="D10" s="343"/>
      <c r="G10" s="344"/>
      <c r="I10" s="345"/>
      <c r="J10" s="345"/>
    </row>
    <row r="11" spans="2:16" s="98" customFormat="1" ht="27.6" customHeight="1" x14ac:dyDescent="0.3">
      <c r="B11" s="211" t="s">
        <v>97</v>
      </c>
      <c r="C11" s="211"/>
      <c r="D11" s="211"/>
      <c r="E11" s="211"/>
      <c r="F11" s="211"/>
      <c r="G11" s="211"/>
      <c r="H11" s="211"/>
      <c r="I11" s="211"/>
      <c r="J11" s="211"/>
      <c r="K11" s="159"/>
      <c r="L11" s="159"/>
    </row>
    <row r="12" spans="2:16" s="98" customFormat="1" ht="12.6" customHeight="1" x14ac:dyDescent="0.3">
      <c r="B12" s="160"/>
      <c r="C12" s="102"/>
      <c r="D12" s="161"/>
      <c r="E12" s="159"/>
      <c r="F12" s="159"/>
      <c r="G12" s="159"/>
      <c r="H12" s="159"/>
      <c r="I12" s="159"/>
      <c r="J12" s="159"/>
      <c r="K12" s="159"/>
      <c r="L12" s="159"/>
    </row>
    <row r="13" spans="2:16" s="98" customFormat="1" ht="31.7" customHeight="1" x14ac:dyDescent="0.3">
      <c r="B13" s="238" t="s">
        <v>96</v>
      </c>
      <c r="C13" s="240" t="s">
        <v>95</v>
      </c>
      <c r="D13" s="240"/>
      <c r="E13" s="162" t="s">
        <v>94</v>
      </c>
      <c r="F13" s="162" t="s">
        <v>93</v>
      </c>
      <c r="G13" s="163" t="s">
        <v>92</v>
      </c>
      <c r="H13" s="163" t="s">
        <v>91</v>
      </c>
      <c r="I13" s="163" t="s">
        <v>90</v>
      </c>
      <c r="J13" s="242" t="s">
        <v>89</v>
      </c>
      <c r="K13" s="164"/>
      <c r="L13" s="159"/>
    </row>
    <row r="14" spans="2:16" s="165" customFormat="1" ht="13.35" customHeight="1" x14ac:dyDescent="0.3">
      <c r="B14" s="239"/>
      <c r="C14" s="241"/>
      <c r="D14" s="241"/>
      <c r="E14" s="166">
        <f>'Factory Input Fields'!$E$60</f>
        <v>0</v>
      </c>
      <c r="F14" s="166">
        <f>'Factory Input Fields'!$E$60</f>
        <v>0</v>
      </c>
      <c r="G14" s="166" t="s">
        <v>88</v>
      </c>
      <c r="H14" s="167"/>
      <c r="I14" s="167"/>
      <c r="J14" s="243"/>
      <c r="K14" s="164"/>
      <c r="L14" s="159"/>
    </row>
    <row r="15" spans="2:16" ht="44.1" customHeight="1" x14ac:dyDescent="0.3">
      <c r="B15" s="129">
        <f>'Factory Input Fields'!$B$61</f>
        <v>610</v>
      </c>
      <c r="C15" s="244" t="s">
        <v>87</v>
      </c>
      <c r="D15" s="245"/>
      <c r="E15" s="168">
        <f>'Factory Input Fields'!E61</f>
        <v>4.1204564935893924E-2</v>
      </c>
      <c r="F15" s="168">
        <f>'Factory Input Fields'!F61</f>
        <v>0</v>
      </c>
      <c r="G15" s="168">
        <f>'Factory Input Fields'!G61</f>
        <v>0</v>
      </c>
      <c r="H15" s="169">
        <f>'Factory Input Fields'!$H$61</f>
        <v>0</v>
      </c>
      <c r="I15" s="170">
        <f>SUM(G15:H15)</f>
        <v>0</v>
      </c>
      <c r="J15" s="135"/>
      <c r="K15" s="171"/>
    </row>
    <row r="16" spans="2:16" ht="48.95" customHeight="1" x14ac:dyDescent="0.3">
      <c r="B16" s="129">
        <f>'Factory Input Fields'!$B$62</f>
        <v>2239</v>
      </c>
      <c r="C16" s="244" t="s">
        <v>141</v>
      </c>
      <c r="D16" s="245"/>
      <c r="E16" s="168">
        <f>'Factory Input Fields'!E62</f>
        <v>0.15124101785486313</v>
      </c>
      <c r="F16" s="168">
        <f>'Factory Input Fields'!F62</f>
        <v>0</v>
      </c>
      <c r="G16" s="168">
        <f>'Factory Input Fields'!G62</f>
        <v>0</v>
      </c>
      <c r="H16" s="169">
        <f>'Factory Input Fields'!$H$62</f>
        <v>0</v>
      </c>
      <c r="I16" s="170">
        <f>SUM(G16:H16)</f>
        <v>0</v>
      </c>
      <c r="J16" s="137">
        <f>IFERROR((I16-I15)/I15,0)</f>
        <v>0</v>
      </c>
      <c r="K16" s="172"/>
    </row>
    <row r="18" spans="2:10" s="98" customFormat="1" ht="30.6" customHeight="1" x14ac:dyDescent="0.3">
      <c r="B18" s="173" t="s">
        <v>86</v>
      </c>
      <c r="C18" s="174"/>
      <c r="D18" s="174"/>
      <c r="E18" s="175"/>
      <c r="F18" s="175"/>
      <c r="G18" s="175"/>
      <c r="H18" s="175"/>
      <c r="I18" s="175"/>
      <c r="J18" s="174"/>
    </row>
    <row r="19" spans="2:10" s="98" customFormat="1" ht="16.350000000000001" customHeight="1" x14ac:dyDescent="0.3">
      <c r="B19" s="176"/>
      <c r="E19" s="105"/>
      <c r="F19" s="105"/>
      <c r="G19" s="105"/>
      <c r="H19" s="105"/>
      <c r="I19" s="105"/>
    </row>
    <row r="20" spans="2:10" ht="28.35" customHeight="1" x14ac:dyDescent="0.3">
      <c r="C20" s="231" t="s">
        <v>85</v>
      </c>
      <c r="D20" s="231"/>
      <c r="E20" s="198" t="s">
        <v>84</v>
      </c>
      <c r="F20" s="198"/>
      <c r="G20" s="258" t="s">
        <v>83</v>
      </c>
      <c r="H20" s="259"/>
      <c r="I20" s="259"/>
      <c r="J20" s="260"/>
    </row>
    <row r="21" spans="2:10" ht="28.35" customHeight="1" x14ac:dyDescent="0.3">
      <c r="B21" s="119" t="s">
        <v>104</v>
      </c>
      <c r="C21" s="232" t="s">
        <v>82</v>
      </c>
      <c r="D21" s="233"/>
      <c r="E21" s="278"/>
      <c r="F21" s="279"/>
      <c r="G21" s="277" t="s">
        <v>81</v>
      </c>
      <c r="H21" s="277"/>
      <c r="I21" s="277"/>
      <c r="J21" s="277"/>
    </row>
    <row r="22" spans="2:10" ht="28.35" customHeight="1" x14ac:dyDescent="0.3">
      <c r="B22" s="106" t="s">
        <v>98</v>
      </c>
      <c r="C22" s="232" t="s">
        <v>25</v>
      </c>
      <c r="D22" s="233"/>
      <c r="E22" s="355"/>
      <c r="F22" s="355"/>
      <c r="G22" s="346" t="s">
        <v>80</v>
      </c>
      <c r="H22" s="266"/>
      <c r="I22" s="266"/>
      <c r="J22" s="267"/>
    </row>
    <row r="23" spans="2:10" ht="28.35" customHeight="1" x14ac:dyDescent="0.3">
      <c r="B23" s="123" t="s">
        <v>5</v>
      </c>
      <c r="C23" s="232" t="s">
        <v>79</v>
      </c>
      <c r="D23" s="233"/>
      <c r="E23" s="356"/>
      <c r="F23" s="356"/>
      <c r="G23" s="347" t="s">
        <v>188</v>
      </c>
      <c r="H23" s="348"/>
      <c r="I23" s="348"/>
      <c r="J23" s="349"/>
    </row>
    <row r="24" spans="2:10" ht="28.35" customHeight="1" x14ac:dyDescent="0.3">
      <c r="C24" s="234" t="s">
        <v>78</v>
      </c>
      <c r="D24" s="234"/>
      <c r="E24" s="353">
        <f>IFERROR(E22/E23,0)</f>
        <v>0</v>
      </c>
      <c r="F24" s="354"/>
      <c r="G24" s="350" t="s">
        <v>189</v>
      </c>
      <c r="H24" s="351"/>
      <c r="I24" s="351"/>
      <c r="J24" s="352"/>
    </row>
    <row r="25" spans="2:10" ht="28.35" customHeight="1" x14ac:dyDescent="0.3">
      <c r="B25" s="119" t="s">
        <v>6</v>
      </c>
      <c r="C25" s="235" t="s">
        <v>77</v>
      </c>
      <c r="D25" s="235"/>
      <c r="E25" s="281"/>
      <c r="F25" s="282"/>
      <c r="G25" s="266" t="s">
        <v>113</v>
      </c>
      <c r="H25" s="266"/>
      <c r="I25" s="266"/>
      <c r="J25" s="267"/>
    </row>
    <row r="26" spans="2:10" ht="28.35" customHeight="1" x14ac:dyDescent="0.3">
      <c r="B26" s="106" t="s">
        <v>7</v>
      </c>
      <c r="C26" s="225" t="s">
        <v>76</v>
      </c>
      <c r="D26" s="226"/>
      <c r="E26" s="280"/>
      <c r="F26" s="280"/>
      <c r="G26" s="266" t="s">
        <v>114</v>
      </c>
      <c r="H26" s="266"/>
      <c r="I26" s="266"/>
      <c r="J26" s="267"/>
    </row>
    <row r="27" spans="2:10" ht="28.35" customHeight="1" x14ac:dyDescent="0.3">
      <c r="B27" s="123" t="s">
        <v>8</v>
      </c>
      <c r="C27" s="225" t="s">
        <v>75</v>
      </c>
      <c r="D27" s="226"/>
      <c r="E27" s="280"/>
      <c r="F27" s="280"/>
      <c r="G27" s="266" t="s">
        <v>74</v>
      </c>
      <c r="H27" s="266"/>
      <c r="I27" s="266"/>
      <c r="J27" s="267"/>
    </row>
    <row r="28" spans="2:10" ht="30" customHeight="1" x14ac:dyDescent="0.3">
      <c r="C28" s="236" t="s">
        <v>73</v>
      </c>
      <c r="D28" s="237"/>
      <c r="E28" s="283">
        <f>SUM(E25:G27)</f>
        <v>0</v>
      </c>
      <c r="F28" s="283"/>
      <c r="G28" s="268"/>
      <c r="H28" s="268"/>
      <c r="I28" s="268"/>
      <c r="J28" s="269"/>
    </row>
    <row r="29" spans="2:10" ht="28.35" customHeight="1" x14ac:dyDescent="0.3">
      <c r="B29" s="228" t="s">
        <v>72</v>
      </c>
      <c r="C29" s="229" t="s">
        <v>34</v>
      </c>
      <c r="D29" s="229"/>
      <c r="E29" s="177" t="s">
        <v>71</v>
      </c>
      <c r="F29" s="178" t="s">
        <v>70</v>
      </c>
      <c r="G29" s="271" t="s">
        <v>69</v>
      </c>
      <c r="H29" s="271"/>
      <c r="I29" s="271"/>
      <c r="J29" s="272"/>
    </row>
    <row r="30" spans="2:10" ht="28.35" customHeight="1" x14ac:dyDescent="0.3">
      <c r="B30" s="228"/>
      <c r="C30" s="179" t="s">
        <v>68</v>
      </c>
      <c r="D30" s="180">
        <f>E14</f>
        <v>0</v>
      </c>
      <c r="E30" s="181">
        <f>E24*E15</f>
        <v>0</v>
      </c>
      <c r="F30" s="181">
        <f>E24*E16</f>
        <v>0</v>
      </c>
      <c r="G30" s="273"/>
      <c r="H30" s="273"/>
      <c r="I30" s="273"/>
      <c r="J30" s="274"/>
    </row>
    <row r="31" spans="2:10" ht="28.35" customHeight="1" x14ac:dyDescent="0.3">
      <c r="B31" s="228"/>
      <c r="C31" s="179" t="s">
        <v>67</v>
      </c>
      <c r="D31" s="180">
        <f>F14</f>
        <v>0</v>
      </c>
      <c r="E31" s="181">
        <f>E24*F15</f>
        <v>0</v>
      </c>
      <c r="F31" s="181">
        <f>E24*F16</f>
        <v>0</v>
      </c>
      <c r="G31" s="273"/>
      <c r="H31" s="273"/>
      <c r="I31" s="273"/>
      <c r="J31" s="274"/>
    </row>
    <row r="32" spans="2:10" ht="28.35" customHeight="1" x14ac:dyDescent="0.3">
      <c r="B32" s="228"/>
      <c r="C32" s="230" t="s">
        <v>66</v>
      </c>
      <c r="D32" s="230"/>
      <c r="E32" s="182">
        <f>SUM(E30:E31)</f>
        <v>0</v>
      </c>
      <c r="F32" s="182">
        <f>SUM(F30:F31)</f>
        <v>0</v>
      </c>
      <c r="G32" s="275"/>
      <c r="H32" s="275"/>
      <c r="I32" s="275"/>
      <c r="J32" s="276"/>
    </row>
    <row r="33" spans="2:10" ht="28.35" customHeight="1" x14ac:dyDescent="0.3">
      <c r="B33" s="228"/>
      <c r="C33" s="225" t="s">
        <v>65</v>
      </c>
      <c r="D33" s="226"/>
      <c r="E33" s="284">
        <f>E24*H15</f>
        <v>0</v>
      </c>
      <c r="F33" s="284"/>
      <c r="G33" s="270" t="s">
        <v>190</v>
      </c>
      <c r="H33" s="270"/>
      <c r="I33" s="270"/>
      <c r="J33" s="270"/>
    </row>
    <row r="34" spans="2:10" ht="28.35" customHeight="1" x14ac:dyDescent="0.3">
      <c r="B34" s="106" t="s">
        <v>9</v>
      </c>
      <c r="C34" s="225" t="s">
        <v>64</v>
      </c>
      <c r="D34" s="226"/>
      <c r="E34" s="280"/>
      <c r="F34" s="280"/>
      <c r="G34" s="270" t="s">
        <v>115</v>
      </c>
      <c r="H34" s="270"/>
      <c r="I34" s="270"/>
      <c r="J34" s="270"/>
    </row>
    <row r="35" spans="2:10" ht="28.35" customHeight="1" x14ac:dyDescent="0.3">
      <c r="B35" s="106" t="s">
        <v>10</v>
      </c>
      <c r="C35" s="225" t="s">
        <v>63</v>
      </c>
      <c r="D35" s="226"/>
      <c r="E35" s="280"/>
      <c r="F35" s="280"/>
      <c r="G35" s="270" t="s">
        <v>116</v>
      </c>
      <c r="H35" s="270"/>
      <c r="I35" s="270"/>
      <c r="J35" s="270"/>
    </row>
    <row r="36" spans="2:10" ht="28.35" customHeight="1" x14ac:dyDescent="0.3">
      <c r="B36" s="123" t="s">
        <v>11</v>
      </c>
      <c r="C36" s="225" t="s">
        <v>62</v>
      </c>
      <c r="D36" s="226"/>
      <c r="E36" s="280"/>
      <c r="F36" s="280"/>
      <c r="G36" s="270" t="s">
        <v>117</v>
      </c>
      <c r="H36" s="270"/>
      <c r="I36" s="270"/>
      <c r="J36" s="270"/>
    </row>
    <row r="37" spans="2:10" s="149" customFormat="1" ht="28.35" customHeight="1" x14ac:dyDescent="0.2">
      <c r="C37" s="224" t="s">
        <v>61</v>
      </c>
      <c r="D37" s="224"/>
      <c r="E37" s="197">
        <f>E25+E26+E35+E36+E32+E34+E27+E33</f>
        <v>0</v>
      </c>
      <c r="F37" s="197">
        <f>E25+E26+E35+E36+F32+E34+E27+E33</f>
        <v>0</v>
      </c>
      <c r="G37" s="268"/>
      <c r="H37" s="268"/>
      <c r="I37" s="268"/>
      <c r="J37" s="269"/>
    </row>
    <row r="38" spans="2:10" ht="28.35" customHeight="1" x14ac:dyDescent="0.3">
      <c r="B38" s="183" t="s">
        <v>12</v>
      </c>
      <c r="C38" s="184" t="s">
        <v>60</v>
      </c>
      <c r="D38" s="67"/>
      <c r="E38" s="197">
        <f>D38*E37</f>
        <v>0</v>
      </c>
      <c r="F38" s="197">
        <f>D38*F37</f>
        <v>0</v>
      </c>
      <c r="G38" s="266" t="s">
        <v>59</v>
      </c>
      <c r="H38" s="266"/>
      <c r="I38" s="266"/>
      <c r="J38" s="267"/>
    </row>
    <row r="39" spans="2:10" ht="28.35" customHeight="1" x14ac:dyDescent="0.3">
      <c r="B39" s="185" t="s">
        <v>13</v>
      </c>
      <c r="C39" s="184" t="s">
        <v>58</v>
      </c>
      <c r="D39" s="67"/>
      <c r="E39" s="197">
        <f>E37*D39</f>
        <v>0</v>
      </c>
      <c r="F39" s="197">
        <f>F37*D39</f>
        <v>0</v>
      </c>
      <c r="G39" s="265" t="s">
        <v>122</v>
      </c>
      <c r="H39" s="265"/>
      <c r="I39" s="265"/>
      <c r="J39" s="265"/>
    </row>
    <row r="40" spans="2:10" ht="28.35" customHeight="1" x14ac:dyDescent="0.3">
      <c r="C40" s="223" t="s">
        <v>57</v>
      </c>
      <c r="D40" s="223"/>
      <c r="E40" s="182">
        <f>SUM(E37:E39)</f>
        <v>0</v>
      </c>
      <c r="F40" s="182">
        <f>SUM(F37:F39)</f>
        <v>0</v>
      </c>
      <c r="G40" s="263"/>
      <c r="H40" s="263"/>
      <c r="I40" s="263"/>
      <c r="J40" s="264"/>
    </row>
    <row r="41" spans="2:10" ht="28.35" customHeight="1" x14ac:dyDescent="0.3">
      <c r="C41" s="224" t="s">
        <v>56</v>
      </c>
      <c r="D41" s="224"/>
      <c r="E41" s="186"/>
      <c r="F41" s="187">
        <f>IFERROR((F40-E40)/E40,0)</f>
        <v>0</v>
      </c>
      <c r="G41" s="261"/>
      <c r="H41" s="261"/>
      <c r="I41" s="261"/>
      <c r="J41" s="262"/>
    </row>
    <row r="43" spans="2:10" ht="34.35" customHeight="1" x14ac:dyDescent="0.3">
      <c r="B43" s="119" t="s">
        <v>15</v>
      </c>
      <c r="C43" s="65"/>
      <c r="D43" s="227" t="s">
        <v>118</v>
      </c>
      <c r="E43" s="222"/>
      <c r="F43" s="222"/>
      <c r="G43" s="222"/>
      <c r="H43" s="188"/>
      <c r="I43" s="189" t="s">
        <v>55</v>
      </c>
      <c r="J43" s="66"/>
    </row>
    <row r="44" spans="2:10" ht="34.35" customHeight="1" x14ac:dyDescent="0.3">
      <c r="B44" s="190" t="s">
        <v>16</v>
      </c>
      <c r="C44" s="65"/>
      <c r="D44" s="191" t="s">
        <v>156</v>
      </c>
      <c r="E44" s="192">
        <f>C44*E40</f>
        <v>0</v>
      </c>
      <c r="F44" s="192">
        <f>C44*F40</f>
        <v>0</v>
      </c>
      <c r="G44" s="193" t="s">
        <v>157</v>
      </c>
      <c r="I44" s="189"/>
      <c r="J44" s="188"/>
    </row>
  </sheetData>
  <sheetProtection algorithmName="SHA-512" hashValue="7aS/D/cirXLSTNT4EZrK826Ct6bi5sNACM7tI071idKJZbXaYMqvEu9zBk8q/FxQMk8jG/cT2M/VMeSBZKQqFA==" saltValue="S56qycYjVDKou2gFcoHalg==" spinCount="100000" sheet="1" objects="1" scenarios="1"/>
  <mergeCells count="63">
    <mergeCell ref="G8:H8"/>
    <mergeCell ref="G9:H9"/>
    <mergeCell ref="G7:H7"/>
    <mergeCell ref="I9:J9"/>
    <mergeCell ref="G22:J22"/>
    <mergeCell ref="G23:J23"/>
    <mergeCell ref="G24:J24"/>
    <mergeCell ref="E22:F22"/>
    <mergeCell ref="G39:J39"/>
    <mergeCell ref="C40:D40"/>
    <mergeCell ref="G40:J40"/>
    <mergeCell ref="C41:D41"/>
    <mergeCell ref="G41:J41"/>
    <mergeCell ref="D43:G43"/>
    <mergeCell ref="C36:D36"/>
    <mergeCell ref="E36:F36"/>
    <mergeCell ref="G36:J36"/>
    <mergeCell ref="C37:D37"/>
    <mergeCell ref="G37:J37"/>
    <mergeCell ref="G38:J38"/>
    <mergeCell ref="C34:D34"/>
    <mergeCell ref="E34:F34"/>
    <mergeCell ref="G34:J34"/>
    <mergeCell ref="C35:D35"/>
    <mergeCell ref="E35:F35"/>
    <mergeCell ref="G35:J35"/>
    <mergeCell ref="B29:B33"/>
    <mergeCell ref="C29:D29"/>
    <mergeCell ref="G29:J32"/>
    <mergeCell ref="C32:D32"/>
    <mergeCell ref="C33:D33"/>
    <mergeCell ref="E33:F33"/>
    <mergeCell ref="G33:J33"/>
    <mergeCell ref="C27:D27"/>
    <mergeCell ref="E27:F27"/>
    <mergeCell ref="G27:J27"/>
    <mergeCell ref="C28:D28"/>
    <mergeCell ref="E28:F28"/>
    <mergeCell ref="G28:J28"/>
    <mergeCell ref="C25:D25"/>
    <mergeCell ref="E25:F25"/>
    <mergeCell ref="G25:J25"/>
    <mergeCell ref="C26:D26"/>
    <mergeCell ref="E26:F26"/>
    <mergeCell ref="G26:J26"/>
    <mergeCell ref="C22:D22"/>
    <mergeCell ref="C23:D23"/>
    <mergeCell ref="C24:D24"/>
    <mergeCell ref="C15:D15"/>
    <mergeCell ref="C16:D16"/>
    <mergeCell ref="C20:D20"/>
    <mergeCell ref="G20:J20"/>
    <mergeCell ref="C21:D21"/>
    <mergeCell ref="E21:F21"/>
    <mergeCell ref="G21:J21"/>
    <mergeCell ref="B11:J11"/>
    <mergeCell ref="B13:B14"/>
    <mergeCell ref="C13:D14"/>
    <mergeCell ref="J13:J14"/>
    <mergeCell ref="E23:F23"/>
    <mergeCell ref="E24:F24"/>
    <mergeCell ref="I7:J7"/>
    <mergeCell ref="I8:J8"/>
  </mergeCells>
  <conditionalFormatting sqref="J15">
    <cfRule type="cellIs" dxfId="1" priority="1" operator="lessThan">
      <formula>0</formula>
    </cfRule>
    <cfRule type="cellIs" dxfId="0" priority="2" operator="lessThan">
      <formula>0</formula>
    </cfRule>
  </conditionalFormatting>
  <hyperlinks>
    <hyperlink ref="B3" r:id="rId1" xr:uid="{030136D7-DB43-4FCD-8886-B8EC06C6CF01}"/>
  </hyperlinks>
  <pageMargins left="0.25" right="0.25" top="0.25" bottom="0.25" header="0.3" footer="0.3"/>
  <pageSetup paperSize="9" scale="38" fitToHeight="0" orientation="portrait" horizontalDpi="4294967292" verticalDpi="4294967292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Button 1">
              <controlPr defaultSize="0" print="0" autoFill="0" autoPict="0" macro="[0]!Macro12">
                <anchor moveWithCells="1">
                  <from>
                    <xdr:col>0</xdr:col>
                    <xdr:colOff>228600</xdr:colOff>
                    <xdr:row>5</xdr:row>
                    <xdr:rowOff>76200</xdr:rowOff>
                  </from>
                  <to>
                    <xdr:col>2</xdr:col>
                    <xdr:colOff>1257300</xdr:colOff>
                    <xdr:row>7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3F4FB-1DB3-41DC-9F58-10B68260CF49}">
  <sheetPr codeName="Tabelle2">
    <pageSetUpPr fitToPage="1"/>
  </sheetPr>
  <dimension ref="A2:R34"/>
  <sheetViews>
    <sheetView showGridLines="0" topLeftCell="A5" zoomScale="61" zoomScaleNormal="61" workbookViewId="0">
      <selection activeCell="E15" sqref="E15"/>
    </sheetView>
  </sheetViews>
  <sheetFormatPr defaultColWidth="11.5546875" defaultRowHeight="17.25" x14ac:dyDescent="0.3"/>
  <cols>
    <col min="1" max="1" width="4.109375" style="1" customWidth="1"/>
    <col min="2" max="2" width="33" style="2" customWidth="1"/>
    <col min="3" max="3" width="34.109375" style="2" customWidth="1"/>
    <col min="4" max="4" width="4.88671875" style="2" customWidth="1"/>
    <col min="5" max="6" width="24" style="2" customWidth="1"/>
    <col min="7" max="7" width="4.88671875" style="2" customWidth="1"/>
    <col min="8" max="9" width="24" style="2" customWidth="1"/>
    <col min="10" max="10" width="4.88671875" style="29" customWidth="1"/>
    <col min="11" max="11" width="11.6640625" style="29" customWidth="1"/>
    <col min="12" max="13" width="24" style="2" customWidth="1"/>
    <col min="14" max="14" width="4.88671875" style="2" customWidth="1"/>
    <col min="15" max="16" width="24" style="2" customWidth="1"/>
    <col min="17" max="17" width="22.44140625" style="2" customWidth="1"/>
    <col min="18" max="18" width="24" style="2" customWidth="1"/>
    <col min="19" max="239" width="11.5546875" style="2"/>
    <col min="240" max="240" width="5.44140625" style="2" bestFit="1" customWidth="1"/>
    <col min="241" max="241" width="33" style="2" bestFit="1" customWidth="1"/>
    <col min="242" max="242" width="33" style="2" customWidth="1"/>
    <col min="243" max="243" width="19.109375" style="2" customWidth="1"/>
    <col min="244" max="270" width="13.6640625" style="2" customWidth="1"/>
    <col min="271" max="271" width="70.5546875" style="2" customWidth="1"/>
    <col min="272" max="495" width="11.5546875" style="2"/>
    <col min="496" max="496" width="5.44140625" style="2" bestFit="1" customWidth="1"/>
    <col min="497" max="497" width="33" style="2" bestFit="1" customWidth="1"/>
    <col min="498" max="498" width="33" style="2" customWidth="1"/>
    <col min="499" max="499" width="19.109375" style="2" customWidth="1"/>
    <col min="500" max="526" width="13.6640625" style="2" customWidth="1"/>
    <col min="527" max="527" width="70.5546875" style="2" customWidth="1"/>
    <col min="528" max="751" width="11.5546875" style="2"/>
    <col min="752" max="752" width="5.44140625" style="2" bestFit="1" customWidth="1"/>
    <col min="753" max="753" width="33" style="2" bestFit="1" customWidth="1"/>
    <col min="754" max="754" width="33" style="2" customWidth="1"/>
    <col min="755" max="755" width="19.109375" style="2" customWidth="1"/>
    <col min="756" max="782" width="13.6640625" style="2" customWidth="1"/>
    <col min="783" max="783" width="70.5546875" style="2" customWidth="1"/>
    <col min="784" max="1007" width="11.5546875" style="2"/>
    <col min="1008" max="1008" width="5.44140625" style="2" bestFit="1" customWidth="1"/>
    <col min="1009" max="1009" width="33" style="2" bestFit="1" customWidth="1"/>
    <col min="1010" max="1010" width="33" style="2" customWidth="1"/>
    <col min="1011" max="1011" width="19.109375" style="2" customWidth="1"/>
    <col min="1012" max="1038" width="13.6640625" style="2" customWidth="1"/>
    <col min="1039" max="1039" width="70.5546875" style="2" customWidth="1"/>
    <col min="1040" max="1263" width="11.5546875" style="2"/>
    <col min="1264" max="1264" width="5.44140625" style="2" bestFit="1" customWidth="1"/>
    <col min="1265" max="1265" width="33" style="2" bestFit="1" customWidth="1"/>
    <col min="1266" max="1266" width="33" style="2" customWidth="1"/>
    <col min="1267" max="1267" width="19.109375" style="2" customWidth="1"/>
    <col min="1268" max="1294" width="13.6640625" style="2" customWidth="1"/>
    <col min="1295" max="1295" width="70.5546875" style="2" customWidth="1"/>
    <col min="1296" max="1519" width="11.5546875" style="2"/>
    <col min="1520" max="1520" width="5.44140625" style="2" bestFit="1" customWidth="1"/>
    <col min="1521" max="1521" width="33" style="2" bestFit="1" customWidth="1"/>
    <col min="1522" max="1522" width="33" style="2" customWidth="1"/>
    <col min="1523" max="1523" width="19.109375" style="2" customWidth="1"/>
    <col min="1524" max="1550" width="13.6640625" style="2" customWidth="1"/>
    <col min="1551" max="1551" width="70.5546875" style="2" customWidth="1"/>
    <col min="1552" max="1775" width="11.5546875" style="2"/>
    <col min="1776" max="1776" width="5.44140625" style="2" bestFit="1" customWidth="1"/>
    <col min="1777" max="1777" width="33" style="2" bestFit="1" customWidth="1"/>
    <col min="1778" max="1778" width="33" style="2" customWidth="1"/>
    <col min="1779" max="1779" width="19.109375" style="2" customWidth="1"/>
    <col min="1780" max="1806" width="13.6640625" style="2" customWidth="1"/>
    <col min="1807" max="1807" width="70.5546875" style="2" customWidth="1"/>
    <col min="1808" max="2031" width="11.5546875" style="2"/>
    <col min="2032" max="2032" width="5.44140625" style="2" bestFit="1" customWidth="1"/>
    <col min="2033" max="2033" width="33" style="2" bestFit="1" customWidth="1"/>
    <col min="2034" max="2034" width="33" style="2" customWidth="1"/>
    <col min="2035" max="2035" width="19.109375" style="2" customWidth="1"/>
    <col min="2036" max="2062" width="13.6640625" style="2" customWidth="1"/>
    <col min="2063" max="2063" width="70.5546875" style="2" customWidth="1"/>
    <col min="2064" max="2287" width="11.5546875" style="2"/>
    <col min="2288" max="2288" width="5.44140625" style="2" bestFit="1" customWidth="1"/>
    <col min="2289" max="2289" width="33" style="2" bestFit="1" customWidth="1"/>
    <col min="2290" max="2290" width="33" style="2" customWidth="1"/>
    <col min="2291" max="2291" width="19.109375" style="2" customWidth="1"/>
    <col min="2292" max="2318" width="13.6640625" style="2" customWidth="1"/>
    <col min="2319" max="2319" width="70.5546875" style="2" customWidth="1"/>
    <col min="2320" max="2543" width="11.5546875" style="2"/>
    <col min="2544" max="2544" width="5.44140625" style="2" bestFit="1" customWidth="1"/>
    <col min="2545" max="2545" width="33" style="2" bestFit="1" customWidth="1"/>
    <col min="2546" max="2546" width="33" style="2" customWidth="1"/>
    <col min="2547" max="2547" width="19.109375" style="2" customWidth="1"/>
    <col min="2548" max="2574" width="13.6640625" style="2" customWidth="1"/>
    <col min="2575" max="2575" width="70.5546875" style="2" customWidth="1"/>
    <col min="2576" max="2799" width="11.5546875" style="2"/>
    <col min="2800" max="2800" width="5.44140625" style="2" bestFit="1" customWidth="1"/>
    <col min="2801" max="2801" width="33" style="2" bestFit="1" customWidth="1"/>
    <col min="2802" max="2802" width="33" style="2" customWidth="1"/>
    <col min="2803" max="2803" width="19.109375" style="2" customWidth="1"/>
    <col min="2804" max="2830" width="13.6640625" style="2" customWidth="1"/>
    <col min="2831" max="2831" width="70.5546875" style="2" customWidth="1"/>
    <col min="2832" max="3055" width="11.5546875" style="2"/>
    <col min="3056" max="3056" width="5.44140625" style="2" bestFit="1" customWidth="1"/>
    <col min="3057" max="3057" width="33" style="2" bestFit="1" customWidth="1"/>
    <col min="3058" max="3058" width="33" style="2" customWidth="1"/>
    <col min="3059" max="3059" width="19.109375" style="2" customWidth="1"/>
    <col min="3060" max="3086" width="13.6640625" style="2" customWidth="1"/>
    <col min="3087" max="3087" width="70.5546875" style="2" customWidth="1"/>
    <col min="3088" max="3311" width="11.5546875" style="2"/>
    <col min="3312" max="3312" width="5.44140625" style="2" bestFit="1" customWidth="1"/>
    <col min="3313" max="3313" width="33" style="2" bestFit="1" customWidth="1"/>
    <col min="3314" max="3314" width="33" style="2" customWidth="1"/>
    <col min="3315" max="3315" width="19.109375" style="2" customWidth="1"/>
    <col min="3316" max="3342" width="13.6640625" style="2" customWidth="1"/>
    <col min="3343" max="3343" width="70.5546875" style="2" customWidth="1"/>
    <col min="3344" max="3567" width="11.5546875" style="2"/>
    <col min="3568" max="3568" width="5.44140625" style="2" bestFit="1" customWidth="1"/>
    <col min="3569" max="3569" width="33" style="2" bestFit="1" customWidth="1"/>
    <col min="3570" max="3570" width="33" style="2" customWidth="1"/>
    <col min="3571" max="3571" width="19.109375" style="2" customWidth="1"/>
    <col min="3572" max="3598" width="13.6640625" style="2" customWidth="1"/>
    <col min="3599" max="3599" width="70.5546875" style="2" customWidth="1"/>
    <col min="3600" max="3823" width="11.5546875" style="2"/>
    <col min="3824" max="3824" width="5.44140625" style="2" bestFit="1" customWidth="1"/>
    <col min="3825" max="3825" width="33" style="2" bestFit="1" customWidth="1"/>
    <col min="3826" max="3826" width="33" style="2" customWidth="1"/>
    <col min="3827" max="3827" width="19.109375" style="2" customWidth="1"/>
    <col min="3828" max="3854" width="13.6640625" style="2" customWidth="1"/>
    <col min="3855" max="3855" width="70.5546875" style="2" customWidth="1"/>
    <col min="3856" max="4079" width="11.5546875" style="2"/>
    <col min="4080" max="4080" width="5.44140625" style="2" bestFit="1" customWidth="1"/>
    <col min="4081" max="4081" width="33" style="2" bestFit="1" customWidth="1"/>
    <col min="4082" max="4082" width="33" style="2" customWidth="1"/>
    <col min="4083" max="4083" width="19.109375" style="2" customWidth="1"/>
    <col min="4084" max="4110" width="13.6640625" style="2" customWidth="1"/>
    <col min="4111" max="4111" width="70.5546875" style="2" customWidth="1"/>
    <col min="4112" max="4335" width="11.5546875" style="2"/>
    <col min="4336" max="4336" width="5.44140625" style="2" bestFit="1" customWidth="1"/>
    <col min="4337" max="4337" width="33" style="2" bestFit="1" customWidth="1"/>
    <col min="4338" max="4338" width="33" style="2" customWidth="1"/>
    <col min="4339" max="4339" width="19.109375" style="2" customWidth="1"/>
    <col min="4340" max="4366" width="13.6640625" style="2" customWidth="1"/>
    <col min="4367" max="4367" width="70.5546875" style="2" customWidth="1"/>
    <col min="4368" max="4591" width="11.5546875" style="2"/>
    <col min="4592" max="4592" width="5.44140625" style="2" bestFit="1" customWidth="1"/>
    <col min="4593" max="4593" width="33" style="2" bestFit="1" customWidth="1"/>
    <col min="4594" max="4594" width="33" style="2" customWidth="1"/>
    <col min="4595" max="4595" width="19.109375" style="2" customWidth="1"/>
    <col min="4596" max="4622" width="13.6640625" style="2" customWidth="1"/>
    <col min="4623" max="4623" width="70.5546875" style="2" customWidth="1"/>
    <col min="4624" max="4847" width="11.5546875" style="2"/>
    <col min="4848" max="4848" width="5.44140625" style="2" bestFit="1" customWidth="1"/>
    <col min="4849" max="4849" width="33" style="2" bestFit="1" customWidth="1"/>
    <col min="4850" max="4850" width="33" style="2" customWidth="1"/>
    <col min="4851" max="4851" width="19.109375" style="2" customWidth="1"/>
    <col min="4852" max="4878" width="13.6640625" style="2" customWidth="1"/>
    <col min="4879" max="4879" width="70.5546875" style="2" customWidth="1"/>
    <col min="4880" max="5103" width="11.5546875" style="2"/>
    <col min="5104" max="5104" width="5.44140625" style="2" bestFit="1" customWidth="1"/>
    <col min="5105" max="5105" width="33" style="2" bestFit="1" customWidth="1"/>
    <col min="5106" max="5106" width="33" style="2" customWidth="1"/>
    <col min="5107" max="5107" width="19.109375" style="2" customWidth="1"/>
    <col min="5108" max="5134" width="13.6640625" style="2" customWidth="1"/>
    <col min="5135" max="5135" width="70.5546875" style="2" customWidth="1"/>
    <col min="5136" max="5359" width="11.5546875" style="2"/>
    <col min="5360" max="5360" width="5.44140625" style="2" bestFit="1" customWidth="1"/>
    <col min="5361" max="5361" width="33" style="2" bestFit="1" customWidth="1"/>
    <col min="5362" max="5362" width="33" style="2" customWidth="1"/>
    <col min="5363" max="5363" width="19.109375" style="2" customWidth="1"/>
    <col min="5364" max="5390" width="13.6640625" style="2" customWidth="1"/>
    <col min="5391" max="5391" width="70.5546875" style="2" customWidth="1"/>
    <col min="5392" max="5615" width="11.5546875" style="2"/>
    <col min="5616" max="5616" width="5.44140625" style="2" bestFit="1" customWidth="1"/>
    <col min="5617" max="5617" width="33" style="2" bestFit="1" customWidth="1"/>
    <col min="5618" max="5618" width="33" style="2" customWidth="1"/>
    <col min="5619" max="5619" width="19.109375" style="2" customWidth="1"/>
    <col min="5620" max="5646" width="13.6640625" style="2" customWidth="1"/>
    <col min="5647" max="5647" width="70.5546875" style="2" customWidth="1"/>
    <col min="5648" max="5871" width="11.5546875" style="2"/>
    <col min="5872" max="5872" width="5.44140625" style="2" bestFit="1" customWidth="1"/>
    <col min="5873" max="5873" width="33" style="2" bestFit="1" customWidth="1"/>
    <col min="5874" max="5874" width="33" style="2" customWidth="1"/>
    <col min="5875" max="5875" width="19.109375" style="2" customWidth="1"/>
    <col min="5876" max="5902" width="13.6640625" style="2" customWidth="1"/>
    <col min="5903" max="5903" width="70.5546875" style="2" customWidth="1"/>
    <col min="5904" max="6127" width="11.5546875" style="2"/>
    <col min="6128" max="6128" width="5.44140625" style="2" bestFit="1" customWidth="1"/>
    <col min="6129" max="6129" width="33" style="2" bestFit="1" customWidth="1"/>
    <col min="6130" max="6130" width="33" style="2" customWidth="1"/>
    <col min="6131" max="6131" width="19.109375" style="2" customWidth="1"/>
    <col min="6132" max="6158" width="13.6640625" style="2" customWidth="1"/>
    <col min="6159" max="6159" width="70.5546875" style="2" customWidth="1"/>
    <col min="6160" max="6383" width="11.5546875" style="2"/>
    <col min="6384" max="6384" width="5.44140625" style="2" bestFit="1" customWidth="1"/>
    <col min="6385" max="6385" width="33" style="2" bestFit="1" customWidth="1"/>
    <col min="6386" max="6386" width="33" style="2" customWidth="1"/>
    <col min="6387" max="6387" width="19.109375" style="2" customWidth="1"/>
    <col min="6388" max="6414" width="13.6640625" style="2" customWidth="1"/>
    <col min="6415" max="6415" width="70.5546875" style="2" customWidth="1"/>
    <col min="6416" max="6639" width="11.5546875" style="2"/>
    <col min="6640" max="6640" width="5.44140625" style="2" bestFit="1" customWidth="1"/>
    <col min="6641" max="6641" width="33" style="2" bestFit="1" customWidth="1"/>
    <col min="6642" max="6642" width="33" style="2" customWidth="1"/>
    <col min="6643" max="6643" width="19.109375" style="2" customWidth="1"/>
    <col min="6644" max="6670" width="13.6640625" style="2" customWidth="1"/>
    <col min="6671" max="6671" width="70.5546875" style="2" customWidth="1"/>
    <col min="6672" max="6895" width="11.5546875" style="2"/>
    <col min="6896" max="6896" width="5.44140625" style="2" bestFit="1" customWidth="1"/>
    <col min="6897" max="6897" width="33" style="2" bestFit="1" customWidth="1"/>
    <col min="6898" max="6898" width="33" style="2" customWidth="1"/>
    <col min="6899" max="6899" width="19.109375" style="2" customWidth="1"/>
    <col min="6900" max="6926" width="13.6640625" style="2" customWidth="1"/>
    <col min="6927" max="6927" width="70.5546875" style="2" customWidth="1"/>
    <col min="6928" max="7151" width="11.5546875" style="2"/>
    <col min="7152" max="7152" width="5.44140625" style="2" bestFit="1" customWidth="1"/>
    <col min="7153" max="7153" width="33" style="2" bestFit="1" customWidth="1"/>
    <col min="7154" max="7154" width="33" style="2" customWidth="1"/>
    <col min="7155" max="7155" width="19.109375" style="2" customWidth="1"/>
    <col min="7156" max="7182" width="13.6640625" style="2" customWidth="1"/>
    <col min="7183" max="7183" width="70.5546875" style="2" customWidth="1"/>
    <col min="7184" max="7407" width="11.5546875" style="2"/>
    <col min="7408" max="7408" width="5.44140625" style="2" bestFit="1" customWidth="1"/>
    <col min="7409" max="7409" width="33" style="2" bestFit="1" customWidth="1"/>
    <col min="7410" max="7410" width="33" style="2" customWidth="1"/>
    <col min="7411" max="7411" width="19.109375" style="2" customWidth="1"/>
    <col min="7412" max="7438" width="13.6640625" style="2" customWidth="1"/>
    <col min="7439" max="7439" width="70.5546875" style="2" customWidth="1"/>
    <col min="7440" max="7663" width="11.5546875" style="2"/>
    <col min="7664" max="7664" width="5.44140625" style="2" bestFit="1" customWidth="1"/>
    <col min="7665" max="7665" width="33" style="2" bestFit="1" customWidth="1"/>
    <col min="7666" max="7666" width="33" style="2" customWidth="1"/>
    <col min="7667" max="7667" width="19.109375" style="2" customWidth="1"/>
    <col min="7668" max="7694" width="13.6640625" style="2" customWidth="1"/>
    <col min="7695" max="7695" width="70.5546875" style="2" customWidth="1"/>
    <col min="7696" max="7919" width="11.5546875" style="2"/>
    <col min="7920" max="7920" width="5.44140625" style="2" bestFit="1" customWidth="1"/>
    <col min="7921" max="7921" width="33" style="2" bestFit="1" customWidth="1"/>
    <col min="7922" max="7922" width="33" style="2" customWidth="1"/>
    <col min="7923" max="7923" width="19.109375" style="2" customWidth="1"/>
    <col min="7924" max="7950" width="13.6640625" style="2" customWidth="1"/>
    <col min="7951" max="7951" width="70.5546875" style="2" customWidth="1"/>
    <col min="7952" max="8175" width="11.5546875" style="2"/>
    <col min="8176" max="8176" width="5.44140625" style="2" bestFit="1" customWidth="1"/>
    <col min="8177" max="8177" width="33" style="2" bestFit="1" customWidth="1"/>
    <col min="8178" max="8178" width="33" style="2" customWidth="1"/>
    <col min="8179" max="8179" width="19.109375" style="2" customWidth="1"/>
    <col min="8180" max="8206" width="13.6640625" style="2" customWidth="1"/>
    <col min="8207" max="8207" width="70.5546875" style="2" customWidth="1"/>
    <col min="8208" max="8431" width="11.5546875" style="2"/>
    <col min="8432" max="8432" width="5.44140625" style="2" bestFit="1" customWidth="1"/>
    <col min="8433" max="8433" width="33" style="2" bestFit="1" customWidth="1"/>
    <col min="8434" max="8434" width="33" style="2" customWidth="1"/>
    <col min="8435" max="8435" width="19.109375" style="2" customWidth="1"/>
    <col min="8436" max="8462" width="13.6640625" style="2" customWidth="1"/>
    <col min="8463" max="8463" width="70.5546875" style="2" customWidth="1"/>
    <col min="8464" max="8687" width="11.5546875" style="2"/>
    <col min="8688" max="8688" width="5.44140625" style="2" bestFit="1" customWidth="1"/>
    <col min="8689" max="8689" width="33" style="2" bestFit="1" customWidth="1"/>
    <col min="8690" max="8690" width="33" style="2" customWidth="1"/>
    <col min="8691" max="8691" width="19.109375" style="2" customWidth="1"/>
    <col min="8692" max="8718" width="13.6640625" style="2" customWidth="1"/>
    <col min="8719" max="8719" width="70.5546875" style="2" customWidth="1"/>
    <col min="8720" max="8943" width="11.5546875" style="2"/>
    <col min="8944" max="8944" width="5.44140625" style="2" bestFit="1" customWidth="1"/>
    <col min="8945" max="8945" width="33" style="2" bestFit="1" customWidth="1"/>
    <col min="8946" max="8946" width="33" style="2" customWidth="1"/>
    <col min="8947" max="8947" width="19.109375" style="2" customWidth="1"/>
    <col min="8948" max="8974" width="13.6640625" style="2" customWidth="1"/>
    <col min="8975" max="8975" width="70.5546875" style="2" customWidth="1"/>
    <col min="8976" max="9199" width="11.5546875" style="2"/>
    <col min="9200" max="9200" width="5.44140625" style="2" bestFit="1" customWidth="1"/>
    <col min="9201" max="9201" width="33" style="2" bestFit="1" customWidth="1"/>
    <col min="9202" max="9202" width="33" style="2" customWidth="1"/>
    <col min="9203" max="9203" width="19.109375" style="2" customWidth="1"/>
    <col min="9204" max="9230" width="13.6640625" style="2" customWidth="1"/>
    <col min="9231" max="9231" width="70.5546875" style="2" customWidth="1"/>
    <col min="9232" max="9455" width="11.5546875" style="2"/>
    <col min="9456" max="9456" width="5.44140625" style="2" bestFit="1" customWidth="1"/>
    <col min="9457" max="9457" width="33" style="2" bestFit="1" customWidth="1"/>
    <col min="9458" max="9458" width="33" style="2" customWidth="1"/>
    <col min="9459" max="9459" width="19.109375" style="2" customWidth="1"/>
    <col min="9460" max="9486" width="13.6640625" style="2" customWidth="1"/>
    <col min="9487" max="9487" width="70.5546875" style="2" customWidth="1"/>
    <col min="9488" max="9711" width="11.5546875" style="2"/>
    <col min="9712" max="9712" width="5.44140625" style="2" bestFit="1" customWidth="1"/>
    <col min="9713" max="9713" width="33" style="2" bestFit="1" customWidth="1"/>
    <col min="9714" max="9714" width="33" style="2" customWidth="1"/>
    <col min="9715" max="9715" width="19.109375" style="2" customWidth="1"/>
    <col min="9716" max="9742" width="13.6640625" style="2" customWidth="1"/>
    <col min="9743" max="9743" width="70.5546875" style="2" customWidth="1"/>
    <col min="9744" max="9967" width="11.5546875" style="2"/>
    <col min="9968" max="9968" width="5.44140625" style="2" bestFit="1" customWidth="1"/>
    <col min="9969" max="9969" width="33" style="2" bestFit="1" customWidth="1"/>
    <col min="9970" max="9970" width="33" style="2" customWidth="1"/>
    <col min="9971" max="9971" width="19.109375" style="2" customWidth="1"/>
    <col min="9972" max="9998" width="13.6640625" style="2" customWidth="1"/>
    <col min="9999" max="9999" width="70.5546875" style="2" customWidth="1"/>
    <col min="10000" max="10223" width="11.5546875" style="2"/>
    <col min="10224" max="10224" width="5.44140625" style="2" bestFit="1" customWidth="1"/>
    <col min="10225" max="10225" width="33" style="2" bestFit="1" customWidth="1"/>
    <col min="10226" max="10226" width="33" style="2" customWidth="1"/>
    <col min="10227" max="10227" width="19.109375" style="2" customWidth="1"/>
    <col min="10228" max="10254" width="13.6640625" style="2" customWidth="1"/>
    <col min="10255" max="10255" width="70.5546875" style="2" customWidth="1"/>
    <col min="10256" max="10479" width="11.5546875" style="2"/>
    <col min="10480" max="10480" width="5.44140625" style="2" bestFit="1" customWidth="1"/>
    <col min="10481" max="10481" width="33" style="2" bestFit="1" customWidth="1"/>
    <col min="10482" max="10482" width="33" style="2" customWidth="1"/>
    <col min="10483" max="10483" width="19.109375" style="2" customWidth="1"/>
    <col min="10484" max="10510" width="13.6640625" style="2" customWidth="1"/>
    <col min="10511" max="10511" width="70.5546875" style="2" customWidth="1"/>
    <col min="10512" max="10735" width="11.5546875" style="2"/>
    <col min="10736" max="10736" width="5.44140625" style="2" bestFit="1" customWidth="1"/>
    <col min="10737" max="10737" width="33" style="2" bestFit="1" customWidth="1"/>
    <col min="10738" max="10738" width="33" style="2" customWidth="1"/>
    <col min="10739" max="10739" width="19.109375" style="2" customWidth="1"/>
    <col min="10740" max="10766" width="13.6640625" style="2" customWidth="1"/>
    <col min="10767" max="10767" width="70.5546875" style="2" customWidth="1"/>
    <col min="10768" max="10991" width="11.5546875" style="2"/>
    <col min="10992" max="10992" width="5.44140625" style="2" bestFit="1" customWidth="1"/>
    <col min="10993" max="10993" width="33" style="2" bestFit="1" customWidth="1"/>
    <col min="10994" max="10994" width="33" style="2" customWidth="1"/>
    <col min="10995" max="10995" width="19.109375" style="2" customWidth="1"/>
    <col min="10996" max="11022" width="13.6640625" style="2" customWidth="1"/>
    <col min="11023" max="11023" width="70.5546875" style="2" customWidth="1"/>
    <col min="11024" max="11247" width="11.5546875" style="2"/>
    <col min="11248" max="11248" width="5.44140625" style="2" bestFit="1" customWidth="1"/>
    <col min="11249" max="11249" width="33" style="2" bestFit="1" customWidth="1"/>
    <col min="11250" max="11250" width="33" style="2" customWidth="1"/>
    <col min="11251" max="11251" width="19.109375" style="2" customWidth="1"/>
    <col min="11252" max="11278" width="13.6640625" style="2" customWidth="1"/>
    <col min="11279" max="11279" width="70.5546875" style="2" customWidth="1"/>
    <col min="11280" max="11503" width="11.5546875" style="2"/>
    <col min="11504" max="11504" width="5.44140625" style="2" bestFit="1" customWidth="1"/>
    <col min="11505" max="11505" width="33" style="2" bestFit="1" customWidth="1"/>
    <col min="11506" max="11506" width="33" style="2" customWidth="1"/>
    <col min="11507" max="11507" width="19.109375" style="2" customWidth="1"/>
    <col min="11508" max="11534" width="13.6640625" style="2" customWidth="1"/>
    <col min="11535" max="11535" width="70.5546875" style="2" customWidth="1"/>
    <col min="11536" max="11759" width="11.5546875" style="2"/>
    <col min="11760" max="11760" width="5.44140625" style="2" bestFit="1" customWidth="1"/>
    <col min="11761" max="11761" width="33" style="2" bestFit="1" customWidth="1"/>
    <col min="11762" max="11762" width="33" style="2" customWidth="1"/>
    <col min="11763" max="11763" width="19.109375" style="2" customWidth="1"/>
    <col min="11764" max="11790" width="13.6640625" style="2" customWidth="1"/>
    <col min="11791" max="11791" width="70.5546875" style="2" customWidth="1"/>
    <col min="11792" max="12015" width="11.5546875" style="2"/>
    <col min="12016" max="12016" width="5.44140625" style="2" bestFit="1" customWidth="1"/>
    <col min="12017" max="12017" width="33" style="2" bestFit="1" customWidth="1"/>
    <col min="12018" max="12018" width="33" style="2" customWidth="1"/>
    <col min="12019" max="12019" width="19.109375" style="2" customWidth="1"/>
    <col min="12020" max="12046" width="13.6640625" style="2" customWidth="1"/>
    <col min="12047" max="12047" width="70.5546875" style="2" customWidth="1"/>
    <col min="12048" max="12271" width="11.5546875" style="2"/>
    <col min="12272" max="12272" width="5.44140625" style="2" bestFit="1" customWidth="1"/>
    <col min="12273" max="12273" width="33" style="2" bestFit="1" customWidth="1"/>
    <col min="12274" max="12274" width="33" style="2" customWidth="1"/>
    <col min="12275" max="12275" width="19.109375" style="2" customWidth="1"/>
    <col min="12276" max="12302" width="13.6640625" style="2" customWidth="1"/>
    <col min="12303" max="12303" width="70.5546875" style="2" customWidth="1"/>
    <col min="12304" max="12527" width="11.5546875" style="2"/>
    <col min="12528" max="12528" width="5.44140625" style="2" bestFit="1" customWidth="1"/>
    <col min="12529" max="12529" width="33" style="2" bestFit="1" customWidth="1"/>
    <col min="12530" max="12530" width="33" style="2" customWidth="1"/>
    <col min="12531" max="12531" width="19.109375" style="2" customWidth="1"/>
    <col min="12532" max="12558" width="13.6640625" style="2" customWidth="1"/>
    <col min="12559" max="12559" width="70.5546875" style="2" customWidth="1"/>
    <col min="12560" max="12783" width="11.5546875" style="2"/>
    <col min="12784" max="12784" width="5.44140625" style="2" bestFit="1" customWidth="1"/>
    <col min="12785" max="12785" width="33" style="2" bestFit="1" customWidth="1"/>
    <col min="12786" max="12786" width="33" style="2" customWidth="1"/>
    <col min="12787" max="12787" width="19.109375" style="2" customWidth="1"/>
    <col min="12788" max="12814" width="13.6640625" style="2" customWidth="1"/>
    <col min="12815" max="12815" width="70.5546875" style="2" customWidth="1"/>
    <col min="12816" max="13039" width="11.5546875" style="2"/>
    <col min="13040" max="13040" width="5.44140625" style="2" bestFit="1" customWidth="1"/>
    <col min="13041" max="13041" width="33" style="2" bestFit="1" customWidth="1"/>
    <col min="13042" max="13042" width="33" style="2" customWidth="1"/>
    <col min="13043" max="13043" width="19.109375" style="2" customWidth="1"/>
    <col min="13044" max="13070" width="13.6640625" style="2" customWidth="1"/>
    <col min="13071" max="13071" width="70.5546875" style="2" customWidth="1"/>
    <col min="13072" max="13295" width="11.5546875" style="2"/>
    <col min="13296" max="13296" width="5.44140625" style="2" bestFit="1" customWidth="1"/>
    <col min="13297" max="13297" width="33" style="2" bestFit="1" customWidth="1"/>
    <col min="13298" max="13298" width="33" style="2" customWidth="1"/>
    <col min="13299" max="13299" width="19.109375" style="2" customWidth="1"/>
    <col min="13300" max="13326" width="13.6640625" style="2" customWidth="1"/>
    <col min="13327" max="13327" width="70.5546875" style="2" customWidth="1"/>
    <col min="13328" max="13551" width="11.5546875" style="2"/>
    <col min="13552" max="13552" width="5.44140625" style="2" bestFit="1" customWidth="1"/>
    <col min="13553" max="13553" width="33" style="2" bestFit="1" customWidth="1"/>
    <col min="13554" max="13554" width="33" style="2" customWidth="1"/>
    <col min="13555" max="13555" width="19.109375" style="2" customWidth="1"/>
    <col min="13556" max="13582" width="13.6640625" style="2" customWidth="1"/>
    <col min="13583" max="13583" width="70.5546875" style="2" customWidth="1"/>
    <col min="13584" max="13807" width="11.5546875" style="2"/>
    <col min="13808" max="13808" width="5.44140625" style="2" bestFit="1" customWidth="1"/>
    <col min="13809" max="13809" width="33" style="2" bestFit="1" customWidth="1"/>
    <col min="13810" max="13810" width="33" style="2" customWidth="1"/>
    <col min="13811" max="13811" width="19.109375" style="2" customWidth="1"/>
    <col min="13812" max="13838" width="13.6640625" style="2" customWidth="1"/>
    <col min="13839" max="13839" width="70.5546875" style="2" customWidth="1"/>
    <col min="13840" max="14063" width="11.5546875" style="2"/>
    <col min="14064" max="14064" width="5.44140625" style="2" bestFit="1" customWidth="1"/>
    <col min="14065" max="14065" width="33" style="2" bestFit="1" customWidth="1"/>
    <col min="14066" max="14066" width="33" style="2" customWidth="1"/>
    <col min="14067" max="14067" width="19.109375" style="2" customWidth="1"/>
    <col min="14068" max="14094" width="13.6640625" style="2" customWidth="1"/>
    <col min="14095" max="14095" width="70.5546875" style="2" customWidth="1"/>
    <col min="14096" max="14319" width="11.5546875" style="2"/>
    <col min="14320" max="14320" width="5.44140625" style="2" bestFit="1" customWidth="1"/>
    <col min="14321" max="14321" width="33" style="2" bestFit="1" customWidth="1"/>
    <col min="14322" max="14322" width="33" style="2" customWidth="1"/>
    <col min="14323" max="14323" width="19.109375" style="2" customWidth="1"/>
    <col min="14324" max="14350" width="13.6640625" style="2" customWidth="1"/>
    <col min="14351" max="14351" width="70.5546875" style="2" customWidth="1"/>
    <col min="14352" max="14575" width="11.5546875" style="2"/>
    <col min="14576" max="14576" width="5.44140625" style="2" bestFit="1" customWidth="1"/>
    <col min="14577" max="14577" width="33" style="2" bestFit="1" customWidth="1"/>
    <col min="14578" max="14578" width="33" style="2" customWidth="1"/>
    <col min="14579" max="14579" width="19.109375" style="2" customWidth="1"/>
    <col min="14580" max="14606" width="13.6640625" style="2" customWidth="1"/>
    <col min="14607" max="14607" width="70.5546875" style="2" customWidth="1"/>
    <col min="14608" max="14831" width="11.5546875" style="2"/>
    <col min="14832" max="14832" width="5.44140625" style="2" bestFit="1" customWidth="1"/>
    <col min="14833" max="14833" width="33" style="2" bestFit="1" customWidth="1"/>
    <col min="14834" max="14834" width="33" style="2" customWidth="1"/>
    <col min="14835" max="14835" width="19.109375" style="2" customWidth="1"/>
    <col min="14836" max="14862" width="13.6640625" style="2" customWidth="1"/>
    <col min="14863" max="14863" width="70.5546875" style="2" customWidth="1"/>
    <col min="14864" max="15087" width="11.5546875" style="2"/>
    <col min="15088" max="15088" width="5.44140625" style="2" bestFit="1" customWidth="1"/>
    <col min="15089" max="15089" width="33" style="2" bestFit="1" customWidth="1"/>
    <col min="15090" max="15090" width="33" style="2" customWidth="1"/>
    <col min="15091" max="15091" width="19.109375" style="2" customWidth="1"/>
    <col min="15092" max="15118" width="13.6640625" style="2" customWidth="1"/>
    <col min="15119" max="15119" width="70.5546875" style="2" customWidth="1"/>
    <col min="15120" max="15343" width="11.5546875" style="2"/>
    <col min="15344" max="15344" width="5.44140625" style="2" bestFit="1" customWidth="1"/>
    <col min="15345" max="15345" width="33" style="2" bestFit="1" customWidth="1"/>
    <col min="15346" max="15346" width="33" style="2" customWidth="1"/>
    <col min="15347" max="15347" width="19.109375" style="2" customWidth="1"/>
    <col min="15348" max="15374" width="13.6640625" style="2" customWidth="1"/>
    <col min="15375" max="15375" width="70.5546875" style="2" customWidth="1"/>
    <col min="15376" max="15599" width="11.5546875" style="2"/>
    <col min="15600" max="15600" width="5.44140625" style="2" bestFit="1" customWidth="1"/>
    <col min="15601" max="15601" width="33" style="2" bestFit="1" customWidth="1"/>
    <col min="15602" max="15602" width="33" style="2" customWidth="1"/>
    <col min="15603" max="15603" width="19.109375" style="2" customWidth="1"/>
    <col min="15604" max="15630" width="13.6640625" style="2" customWidth="1"/>
    <col min="15631" max="15631" width="70.5546875" style="2" customWidth="1"/>
    <col min="15632" max="15855" width="11.5546875" style="2"/>
    <col min="15856" max="15856" width="5.44140625" style="2" bestFit="1" customWidth="1"/>
    <col min="15857" max="15857" width="33" style="2" bestFit="1" customWidth="1"/>
    <col min="15858" max="15858" width="33" style="2" customWidth="1"/>
    <col min="15859" max="15859" width="19.109375" style="2" customWidth="1"/>
    <col min="15860" max="15886" width="13.6640625" style="2" customWidth="1"/>
    <col min="15887" max="15887" width="70.5546875" style="2" customWidth="1"/>
    <col min="15888" max="16111" width="11.5546875" style="2"/>
    <col min="16112" max="16112" width="5.44140625" style="2" bestFit="1" customWidth="1"/>
    <col min="16113" max="16113" width="33" style="2" bestFit="1" customWidth="1"/>
    <col min="16114" max="16114" width="33" style="2" customWidth="1"/>
    <col min="16115" max="16115" width="19.109375" style="2" customWidth="1"/>
    <col min="16116" max="16142" width="13.6640625" style="2" customWidth="1"/>
    <col min="16143" max="16143" width="70.5546875" style="2" customWidth="1"/>
    <col min="16144" max="16384" width="11.5546875" style="2"/>
  </cols>
  <sheetData>
    <row r="2" spans="1:18" s="18" customFormat="1" ht="61.5" x14ac:dyDescent="0.8">
      <c r="A2" s="17"/>
      <c r="B2" s="196" t="s">
        <v>46</v>
      </c>
      <c r="J2" s="28"/>
      <c r="K2" s="28"/>
    </row>
    <row r="3" spans="1:18" ht="44.45" customHeight="1" thickBot="1" x14ac:dyDescent="0.35"/>
    <row r="4" spans="1:18" ht="67.349999999999994" customHeight="1" x14ac:dyDescent="0.8">
      <c r="B4" s="319" t="s">
        <v>50</v>
      </c>
      <c r="C4" s="320"/>
      <c r="E4" s="329" t="s">
        <v>36</v>
      </c>
      <c r="F4" s="318"/>
      <c r="H4" s="317" t="s">
        <v>37</v>
      </c>
      <c r="I4" s="327"/>
      <c r="L4" s="317" t="s">
        <v>33</v>
      </c>
      <c r="M4" s="318"/>
      <c r="O4" s="332" t="s">
        <v>28</v>
      </c>
      <c r="P4" s="333"/>
      <c r="Q4" s="18"/>
    </row>
    <row r="5" spans="1:18" ht="45" customHeight="1" thickBot="1" x14ac:dyDescent="0.85">
      <c r="B5" s="321">
        <f>'Factory Input Fields'!C10</f>
        <v>1.96</v>
      </c>
      <c r="C5" s="322"/>
      <c r="E5" s="330">
        <f>'Factory Input Fields'!C38</f>
        <v>610</v>
      </c>
      <c r="F5" s="331"/>
      <c r="H5" s="328">
        <f>'Factory Input Fields'!C39</f>
        <v>2239</v>
      </c>
      <c r="I5" s="302"/>
      <c r="K5" s="85" t="s">
        <v>124</v>
      </c>
      <c r="L5" s="301">
        <f>'Factory Input Fields'!C19</f>
        <v>0</v>
      </c>
      <c r="M5" s="302"/>
      <c r="O5" s="328">
        <f>'Factory Input Fields'!C12</f>
        <v>0</v>
      </c>
      <c r="P5" s="302"/>
      <c r="Q5" s="18"/>
    </row>
    <row r="6" spans="1:18" ht="45" customHeight="1" thickBot="1" x14ac:dyDescent="0.35">
      <c r="A6" s="64"/>
      <c r="E6" s="14"/>
      <c r="F6" s="11"/>
      <c r="G6" s="11"/>
      <c r="H6" s="11"/>
      <c r="I6" s="11"/>
      <c r="J6" s="30"/>
      <c r="K6" s="85" t="s">
        <v>125</v>
      </c>
      <c r="L6" s="301">
        <f>'Factory Input Fields'!C20</f>
        <v>0</v>
      </c>
      <c r="M6" s="302"/>
      <c r="N6" s="11"/>
      <c r="O6" s="11"/>
      <c r="P6" s="11"/>
      <c r="Q6" s="11"/>
      <c r="R6" s="11"/>
    </row>
    <row r="7" spans="1:18" ht="18" thickBot="1" x14ac:dyDescent="0.35"/>
    <row r="8" spans="1:18" s="16" customFormat="1" ht="52.35" customHeight="1" thickBot="1" x14ac:dyDescent="0.45">
      <c r="A8" s="15"/>
      <c r="B8" s="312" t="s">
        <v>3</v>
      </c>
      <c r="C8" s="313"/>
      <c r="D8" s="21"/>
      <c r="E8" s="323" t="s">
        <v>38</v>
      </c>
      <c r="F8" s="324"/>
      <c r="G8" s="21"/>
      <c r="H8" s="325" t="s">
        <v>39</v>
      </c>
      <c r="I8" s="326"/>
      <c r="J8" s="21"/>
      <c r="K8" s="21"/>
      <c r="L8" s="336" t="s">
        <v>4</v>
      </c>
      <c r="M8" s="336"/>
      <c r="N8" s="336"/>
      <c r="O8" s="336"/>
      <c r="P8" s="336"/>
      <c r="Q8" s="336"/>
      <c r="R8" s="336"/>
    </row>
    <row r="9" spans="1:18" ht="76.7" customHeight="1" x14ac:dyDescent="0.3">
      <c r="A9" s="3"/>
      <c r="B9" s="314"/>
      <c r="C9" s="315"/>
      <c r="D9" s="21"/>
      <c r="E9" s="19" t="s">
        <v>40</v>
      </c>
      <c r="F9" s="19" t="s">
        <v>29</v>
      </c>
      <c r="G9" s="21"/>
      <c r="H9" s="19" t="s">
        <v>42</v>
      </c>
      <c r="I9" s="19" t="s">
        <v>18</v>
      </c>
      <c r="J9" s="21"/>
      <c r="K9" s="21"/>
      <c r="L9" s="336"/>
      <c r="M9" s="336"/>
      <c r="N9" s="336"/>
      <c r="O9" s="336"/>
      <c r="P9" s="336"/>
      <c r="Q9" s="336"/>
      <c r="R9" s="336"/>
    </row>
    <row r="10" spans="1:18" ht="53.45" customHeight="1" x14ac:dyDescent="0.3">
      <c r="A10" s="9"/>
      <c r="B10" s="316" t="s">
        <v>22</v>
      </c>
      <c r="C10" s="87" t="s">
        <v>1</v>
      </c>
      <c r="D10" s="22"/>
      <c r="E10" s="43">
        <f>E5</f>
        <v>610</v>
      </c>
      <c r="F10" s="43"/>
      <c r="G10" s="44"/>
      <c r="H10" s="45">
        <f>H5</f>
        <v>2239</v>
      </c>
      <c r="I10" s="45"/>
      <c r="J10" s="31"/>
      <c r="K10" s="32"/>
      <c r="L10" s="335" t="s">
        <v>41</v>
      </c>
      <c r="M10" s="335"/>
      <c r="N10" s="335"/>
      <c r="O10" s="335"/>
      <c r="P10" s="335"/>
      <c r="Q10" s="335"/>
      <c r="R10" s="335"/>
    </row>
    <row r="11" spans="1:18" s="4" customFormat="1" ht="53.45" customHeight="1" x14ac:dyDescent="0.3">
      <c r="A11" s="9"/>
      <c r="B11" s="316"/>
      <c r="C11" s="87" t="s">
        <v>53</v>
      </c>
      <c r="D11" s="22"/>
      <c r="E11" s="43"/>
      <c r="F11" s="43">
        <f>(E10/4.33/40*L5*4.33*1.5)+(E5/4.33/40*L6*4.33*1.75)</f>
        <v>0</v>
      </c>
      <c r="G11" s="44"/>
      <c r="H11" s="45"/>
      <c r="I11" s="45">
        <f>(H10/4.33/40*L5*4.33*1.5)+(H10/4.33/40*L6*4.33*1.75)</f>
        <v>0</v>
      </c>
      <c r="J11" s="31"/>
      <c r="K11" s="32"/>
      <c r="L11" s="334" t="s">
        <v>155</v>
      </c>
      <c r="M11" s="334"/>
      <c r="N11" s="334"/>
      <c r="O11" s="334"/>
      <c r="P11" s="334"/>
      <c r="Q11" s="334"/>
      <c r="R11" s="334"/>
    </row>
    <row r="12" spans="1:18" ht="53.45" customHeight="1" x14ac:dyDescent="0.3">
      <c r="A12" s="9"/>
      <c r="B12" s="316"/>
      <c r="C12" s="20" t="s">
        <v>35</v>
      </c>
      <c r="D12" s="23"/>
      <c r="E12" s="46">
        <f>SUM(E10:E11)</f>
        <v>610</v>
      </c>
      <c r="F12" s="47">
        <f>SUM(F10:F11)</f>
        <v>0</v>
      </c>
      <c r="G12" s="48"/>
      <c r="H12" s="49">
        <f>SUM(H10:H11)</f>
        <v>2239</v>
      </c>
      <c r="I12" s="50">
        <f>SUM(I10:I11)</f>
        <v>0</v>
      </c>
      <c r="J12" s="33"/>
      <c r="K12" s="34"/>
      <c r="L12" s="306"/>
      <c r="M12" s="306"/>
      <c r="N12" s="306"/>
      <c r="O12" s="306"/>
      <c r="P12" s="306"/>
      <c r="Q12" s="306"/>
      <c r="R12" s="306"/>
    </row>
    <row r="13" spans="1:18" ht="69.95" customHeight="1" x14ac:dyDescent="0.3">
      <c r="A13" s="9"/>
      <c r="B13" s="309" t="s">
        <v>23</v>
      </c>
      <c r="C13" s="86" t="s">
        <v>47</v>
      </c>
      <c r="D13" s="24"/>
      <c r="E13" s="51">
        <f>IFERROR(R13/O5/12,0)</f>
        <v>0</v>
      </c>
      <c r="F13" s="43"/>
      <c r="G13" s="52"/>
      <c r="H13" s="53">
        <f>IFERROR(R13/O5/12,0)</f>
        <v>0</v>
      </c>
      <c r="I13" s="55"/>
      <c r="J13" s="35"/>
      <c r="K13" s="36"/>
      <c r="L13" s="303" t="s">
        <v>147</v>
      </c>
      <c r="M13" s="304"/>
      <c r="N13" s="304"/>
      <c r="O13" s="304"/>
      <c r="P13" s="304"/>
      <c r="Q13" s="305"/>
      <c r="R13" s="195">
        <f>'Factory Input Fields'!C26</f>
        <v>0</v>
      </c>
    </row>
    <row r="14" spans="1:18" ht="69.95" customHeight="1" x14ac:dyDescent="0.3">
      <c r="A14" s="9"/>
      <c r="B14" s="310"/>
      <c r="C14" s="86" t="s">
        <v>26</v>
      </c>
      <c r="D14" s="24"/>
      <c r="E14" s="51">
        <f>IFERROR(R14/$O$5,0)</f>
        <v>0</v>
      </c>
      <c r="F14" s="43"/>
      <c r="G14" s="52"/>
      <c r="H14" s="54">
        <f>IFERROR(R14/$O$5,0)</f>
        <v>0</v>
      </c>
      <c r="J14" s="35"/>
      <c r="K14" s="36"/>
      <c r="L14" s="294" t="s">
        <v>148</v>
      </c>
      <c r="M14" s="294"/>
      <c r="N14" s="294"/>
      <c r="O14" s="294"/>
      <c r="P14" s="294"/>
      <c r="Q14" s="303"/>
      <c r="R14" s="195">
        <f>'Factory Input Fields'!C27</f>
        <v>0</v>
      </c>
    </row>
    <row r="15" spans="1:18" ht="64.349999999999994" customHeight="1" x14ac:dyDescent="0.3">
      <c r="A15" s="9"/>
      <c r="B15" s="310"/>
      <c r="C15" s="86" t="s">
        <v>27</v>
      </c>
      <c r="D15" s="24"/>
      <c r="E15" s="51">
        <f>IFERROR(R15/$O$5,0)</f>
        <v>0</v>
      </c>
      <c r="F15" s="43"/>
      <c r="G15" s="52"/>
      <c r="H15" s="54">
        <f>IFERROR(R15/$O$5,0)</f>
        <v>0</v>
      </c>
      <c r="I15" s="55"/>
      <c r="J15" s="35"/>
      <c r="K15" s="36"/>
      <c r="L15" s="294" t="s">
        <v>149</v>
      </c>
      <c r="M15" s="294"/>
      <c r="N15" s="294"/>
      <c r="O15" s="294"/>
      <c r="P15" s="294"/>
      <c r="Q15" s="303"/>
      <c r="R15" s="195">
        <f>'Factory Input Fields'!C28</f>
        <v>0</v>
      </c>
    </row>
    <row r="16" spans="1:18" ht="64.349999999999994" customHeight="1" x14ac:dyDescent="0.3">
      <c r="A16" s="9"/>
      <c r="B16" s="310"/>
      <c r="C16" s="86" t="s">
        <v>30</v>
      </c>
      <c r="D16" s="24"/>
      <c r="E16" s="51">
        <f>IFERROR(R16/$O$5,0)</f>
        <v>0</v>
      </c>
      <c r="F16" s="43"/>
      <c r="G16" s="52"/>
      <c r="H16" s="54">
        <f>IFERROR(R16/$O$5,0)</f>
        <v>0</v>
      </c>
      <c r="I16" s="55"/>
      <c r="J16" s="35"/>
      <c r="K16" s="36"/>
      <c r="L16" s="294" t="s">
        <v>150</v>
      </c>
      <c r="M16" s="294"/>
      <c r="N16" s="294"/>
      <c r="O16" s="294"/>
      <c r="P16" s="294"/>
      <c r="Q16" s="303"/>
      <c r="R16" s="195">
        <f>'Factory Input Fields'!C29</f>
        <v>0</v>
      </c>
    </row>
    <row r="17" spans="1:18" ht="64.349999999999994" customHeight="1" x14ac:dyDescent="0.3">
      <c r="A17" s="9"/>
      <c r="B17" s="310"/>
      <c r="C17" s="86" t="s">
        <v>31</v>
      </c>
      <c r="D17" s="24"/>
      <c r="E17" s="51">
        <f>IFERROR(R17/$O$5,0)</f>
        <v>0</v>
      </c>
      <c r="F17" s="43"/>
      <c r="G17" s="52"/>
      <c r="H17" s="54">
        <f>IFERROR(R17/$O$5,0)</f>
        <v>0</v>
      </c>
      <c r="I17" s="55"/>
      <c r="J17" s="35"/>
      <c r="K17" s="36"/>
      <c r="L17" s="294" t="s">
        <v>151</v>
      </c>
      <c r="M17" s="294"/>
      <c r="N17" s="294"/>
      <c r="O17" s="294"/>
      <c r="P17" s="294"/>
      <c r="Q17" s="303"/>
      <c r="R17" s="195">
        <f>'Factory Input Fields'!C30</f>
        <v>0</v>
      </c>
    </row>
    <row r="18" spans="1:18" ht="64.349999999999994" customHeight="1" x14ac:dyDescent="0.3">
      <c r="A18" s="9"/>
      <c r="B18" s="310"/>
      <c r="C18" s="86" t="s">
        <v>32</v>
      </c>
      <c r="D18" s="24"/>
      <c r="E18" s="51">
        <f>IFERROR(R18/$O$5,0)</f>
        <v>0</v>
      </c>
      <c r="F18" s="43"/>
      <c r="G18" s="52"/>
      <c r="H18" s="54">
        <f>IFERROR(R18/$O$5,0)</f>
        <v>0</v>
      </c>
      <c r="I18" s="55"/>
      <c r="J18" s="35"/>
      <c r="K18" s="36"/>
      <c r="L18" s="294" t="s">
        <v>152</v>
      </c>
      <c r="M18" s="294"/>
      <c r="N18" s="294"/>
      <c r="O18" s="294"/>
      <c r="P18" s="294"/>
      <c r="Q18" s="303"/>
      <c r="R18" s="195">
        <f>'Factory Input Fields'!C31</f>
        <v>0</v>
      </c>
    </row>
    <row r="19" spans="1:18" s="13" customFormat="1" ht="55.35" customHeight="1" x14ac:dyDescent="0.2">
      <c r="A19" s="12"/>
      <c r="B19" s="311"/>
      <c r="C19" s="27" t="s">
        <v>2</v>
      </c>
      <c r="D19" s="23"/>
      <c r="E19" s="56">
        <f>SUM(E13:E18)</f>
        <v>0</v>
      </c>
      <c r="F19" s="56">
        <f>SUM(F13:F18)</f>
        <v>0</v>
      </c>
      <c r="G19" s="48"/>
      <c r="H19" s="57">
        <f>SUM(H13:H18)</f>
        <v>0</v>
      </c>
      <c r="I19" s="58">
        <f>SUM(I13:I18)</f>
        <v>0</v>
      </c>
      <c r="J19" s="33"/>
      <c r="K19" s="34"/>
      <c r="L19" s="307"/>
      <c r="M19" s="307"/>
      <c r="N19" s="307"/>
      <c r="O19" s="307"/>
      <c r="P19" s="307"/>
      <c r="Q19" s="307"/>
      <c r="R19" s="308"/>
    </row>
    <row r="20" spans="1:18" s="5" customFormat="1" ht="105" customHeight="1" x14ac:dyDescent="0.3">
      <c r="A20" s="9"/>
      <c r="B20" s="309" t="s">
        <v>24</v>
      </c>
      <c r="C20" s="86" t="s">
        <v>54</v>
      </c>
      <c r="D20" s="24"/>
      <c r="E20" s="51">
        <f>IFERROR(R20/O5/12,0)</f>
        <v>0</v>
      </c>
      <c r="F20" s="43"/>
      <c r="G20" s="52"/>
      <c r="H20" s="59">
        <f>IFERROR(R20/O5/12,0)</f>
        <v>0</v>
      </c>
      <c r="I20" s="54"/>
      <c r="J20" s="35"/>
      <c r="K20" s="36"/>
      <c r="L20" s="294" t="s">
        <v>153</v>
      </c>
      <c r="M20" s="294"/>
      <c r="N20" s="294"/>
      <c r="O20" s="294"/>
      <c r="P20" s="294"/>
      <c r="Q20" s="294"/>
      <c r="R20" s="195">
        <f>'Factory Input Fields'!C33</f>
        <v>0</v>
      </c>
    </row>
    <row r="21" spans="1:18" s="5" customFormat="1" ht="85.7" customHeight="1" x14ac:dyDescent="0.3">
      <c r="A21" s="9"/>
      <c r="B21" s="310"/>
      <c r="C21" s="86" t="s">
        <v>48</v>
      </c>
      <c r="D21" s="24"/>
      <c r="E21" s="51">
        <f>(E12+E19)*18.52%</f>
        <v>112.97200000000001</v>
      </c>
      <c r="F21" s="51">
        <f>(F12+F19)*18.52%</f>
        <v>0</v>
      </c>
      <c r="G21" s="52"/>
      <c r="H21" s="59">
        <f>IFERROR((H12+H19)*18.52%,0)</f>
        <v>414.6628</v>
      </c>
      <c r="I21" s="54">
        <f>(I12+I19)*18.52%</f>
        <v>0</v>
      </c>
      <c r="J21" s="35"/>
      <c r="K21" s="36"/>
      <c r="L21" s="295"/>
      <c r="M21" s="296"/>
      <c r="N21" s="296"/>
      <c r="O21" s="296"/>
      <c r="P21" s="296"/>
      <c r="Q21" s="296"/>
      <c r="R21" s="297"/>
    </row>
    <row r="22" spans="1:18" s="5" customFormat="1" ht="85.7" customHeight="1" x14ac:dyDescent="0.3">
      <c r="A22" s="9"/>
      <c r="B22" s="310"/>
      <c r="C22" s="86" t="s">
        <v>49</v>
      </c>
      <c r="D22" s="24"/>
      <c r="E22" s="51">
        <f>IFERROR(R22/O5/12/3,0)</f>
        <v>0</v>
      </c>
      <c r="F22" s="51"/>
      <c r="G22" s="52"/>
      <c r="H22" s="59">
        <f>IFERROR(R22/O5/12/3,0)</f>
        <v>0</v>
      </c>
      <c r="I22" s="54"/>
      <c r="J22" s="35"/>
      <c r="K22" s="36"/>
      <c r="L22" s="294" t="s">
        <v>172</v>
      </c>
      <c r="M22" s="294"/>
      <c r="N22" s="294"/>
      <c r="O22" s="294"/>
      <c r="P22" s="294"/>
      <c r="Q22" s="294"/>
      <c r="R22" s="195">
        <f>'Factory Input Fields'!C34</f>
        <v>0</v>
      </c>
    </row>
    <row r="23" spans="1:18" s="5" customFormat="1" ht="85.7" customHeight="1" x14ac:dyDescent="0.3">
      <c r="A23" s="9"/>
      <c r="B23" s="310"/>
      <c r="C23" s="86" t="s">
        <v>168</v>
      </c>
      <c r="D23" s="24"/>
      <c r="E23" s="51">
        <f>IFERROR(R23/O5/12,0)</f>
        <v>0</v>
      </c>
      <c r="F23" s="51"/>
      <c r="G23" s="52"/>
      <c r="H23" s="59">
        <f>IFERROR(R23/O5/12,0)</f>
        <v>0</v>
      </c>
      <c r="I23" s="54"/>
      <c r="J23" s="35"/>
      <c r="K23" s="36"/>
      <c r="L23" s="294" t="s">
        <v>169</v>
      </c>
      <c r="M23" s="294"/>
      <c r="N23" s="294"/>
      <c r="O23" s="294"/>
      <c r="P23" s="294"/>
      <c r="Q23" s="294"/>
      <c r="R23" s="195">
        <f>'Factory Input Fields'!C35</f>
        <v>0</v>
      </c>
    </row>
    <row r="24" spans="1:18" s="5" customFormat="1" ht="85.7" customHeight="1" x14ac:dyDescent="0.3">
      <c r="A24" s="9"/>
      <c r="B24" s="310"/>
      <c r="C24" s="86" t="s">
        <v>45</v>
      </c>
      <c r="D24" s="24"/>
      <c r="E24" s="51">
        <f>IFERROR(R24/O5/12,0)</f>
        <v>0</v>
      </c>
      <c r="F24" s="51"/>
      <c r="G24" s="52"/>
      <c r="H24" s="59">
        <f>IFERROR(R24/O5/12,0)</f>
        <v>0</v>
      </c>
      <c r="I24" s="54"/>
      <c r="J24" s="35"/>
      <c r="K24" s="36"/>
      <c r="L24" s="294" t="s">
        <v>154</v>
      </c>
      <c r="M24" s="294"/>
      <c r="N24" s="294"/>
      <c r="O24" s="294"/>
      <c r="P24" s="294"/>
      <c r="Q24" s="294"/>
      <c r="R24" s="195">
        <f>'Factory Input Fields'!C36</f>
        <v>0</v>
      </c>
    </row>
    <row r="25" spans="1:18" s="5" customFormat="1" ht="58.35" customHeight="1" x14ac:dyDescent="0.3">
      <c r="A25" s="9"/>
      <c r="B25" s="311"/>
      <c r="C25" s="27" t="s">
        <v>126</v>
      </c>
      <c r="D25" s="24"/>
      <c r="E25" s="56">
        <f>SUM(E20:E24)</f>
        <v>112.97200000000001</v>
      </c>
      <c r="F25" s="56">
        <f>SUM(F20:F24)</f>
        <v>0</v>
      </c>
      <c r="G25" s="70"/>
      <c r="H25" s="57">
        <f>SUM(H20:H24)</f>
        <v>414.6628</v>
      </c>
      <c r="I25" s="57">
        <f>SUM(I20:I24)</f>
        <v>0</v>
      </c>
      <c r="J25" s="35"/>
      <c r="K25" s="36"/>
      <c r="L25" s="298"/>
      <c r="M25" s="299"/>
      <c r="N25" s="299"/>
      <c r="O25" s="299"/>
      <c r="P25" s="299"/>
      <c r="Q25" s="299"/>
      <c r="R25" s="300"/>
    </row>
    <row r="26" spans="1:18" ht="68.45" customHeight="1" x14ac:dyDescent="0.3">
      <c r="A26" s="9"/>
      <c r="B26" s="291" t="s">
        <v>52</v>
      </c>
      <c r="C26" s="291"/>
      <c r="D26" s="25"/>
      <c r="E26" s="77">
        <f>E25+E19+E12</f>
        <v>722.97199999999998</v>
      </c>
      <c r="F26" s="77">
        <f>F25+F19+F12</f>
        <v>0</v>
      </c>
      <c r="G26" s="78"/>
      <c r="H26" s="79">
        <f>H25+H19+H12</f>
        <v>2653.6628000000001</v>
      </c>
      <c r="I26" s="79">
        <f>I25+I19+I12</f>
        <v>0</v>
      </c>
      <c r="J26" s="37"/>
      <c r="K26" s="38"/>
      <c r="L26" s="293"/>
      <c r="M26" s="293"/>
      <c r="N26" s="293"/>
      <c r="O26" s="293"/>
      <c r="P26" s="293"/>
      <c r="Q26" s="293"/>
      <c r="R26" s="293"/>
    </row>
    <row r="27" spans="1:18" ht="68.45" customHeight="1" x14ac:dyDescent="0.3">
      <c r="A27" s="9"/>
      <c r="B27" s="291" t="s">
        <v>0</v>
      </c>
      <c r="C27" s="291"/>
      <c r="D27" s="25"/>
      <c r="E27" s="75">
        <f>(40*4.33*60)-('Factory Input Fields'!C17/12*8*60)</f>
        <v>8952</v>
      </c>
      <c r="F27" s="77">
        <f xml:space="preserve"> ($L$5 + $L$6)*4.33*60-(('Factory Input Fields'!C17/12*('Factory Input Fields'!C21)/6)*60)</f>
        <v>0</v>
      </c>
      <c r="G27" s="60"/>
      <c r="H27" s="76">
        <f>E27</f>
        <v>8952</v>
      </c>
      <c r="I27" s="76">
        <f>F27</f>
        <v>0</v>
      </c>
      <c r="J27" s="37"/>
      <c r="K27" s="38"/>
      <c r="L27" s="294" t="s">
        <v>127</v>
      </c>
      <c r="M27" s="294"/>
      <c r="N27" s="294"/>
      <c r="O27" s="294"/>
      <c r="P27" s="294"/>
      <c r="Q27" s="294"/>
      <c r="R27" s="294"/>
    </row>
    <row r="28" spans="1:18" ht="69.599999999999994" customHeight="1" x14ac:dyDescent="0.3">
      <c r="A28" s="9"/>
      <c r="B28" s="291" t="s">
        <v>51</v>
      </c>
      <c r="C28" s="291"/>
      <c r="D28" s="25"/>
      <c r="E28" s="73">
        <f>E26/E27</f>
        <v>8.0760947274352096E-2</v>
      </c>
      <c r="F28" s="73">
        <f>IFERROR(F26/F27,0)</f>
        <v>0</v>
      </c>
      <c r="G28" s="62"/>
      <c r="H28" s="74">
        <f>H26/H27</f>
        <v>0.29643239499553176</v>
      </c>
      <c r="I28" s="74">
        <f>IFERROR(I26/I27,0)</f>
        <v>0</v>
      </c>
      <c r="J28" s="37"/>
      <c r="K28" s="38"/>
      <c r="L28" s="293"/>
      <c r="M28" s="293"/>
      <c r="N28" s="293"/>
      <c r="O28" s="293"/>
      <c r="P28" s="293"/>
      <c r="Q28" s="293"/>
      <c r="R28" s="293"/>
    </row>
    <row r="29" spans="1:18" s="6" customFormat="1" ht="69.599999999999994" customHeight="1" x14ac:dyDescent="0.3">
      <c r="A29" s="9"/>
      <c r="B29" s="285" t="s">
        <v>43</v>
      </c>
      <c r="C29" s="285"/>
      <c r="D29" s="26"/>
      <c r="E29" s="61">
        <f t="shared" ref="E29:I29" si="0">E28/$B$5</f>
        <v>4.1204564935893924E-2</v>
      </c>
      <c r="F29" s="61">
        <f t="shared" si="0"/>
        <v>0</v>
      </c>
      <c r="G29" s="62"/>
      <c r="H29" s="63">
        <f t="shared" si="0"/>
        <v>0.15124101785486313</v>
      </c>
      <c r="I29" s="63">
        <f t="shared" si="0"/>
        <v>0</v>
      </c>
      <c r="J29" s="39"/>
      <c r="K29" s="40"/>
      <c r="L29" s="293"/>
      <c r="M29" s="293"/>
      <c r="N29" s="293"/>
      <c r="O29" s="293"/>
      <c r="P29" s="293"/>
      <c r="Q29" s="293"/>
      <c r="R29" s="293"/>
    </row>
    <row r="30" spans="1:18" ht="69.599999999999994" customHeight="1" x14ac:dyDescent="0.3">
      <c r="A30" s="9"/>
      <c r="B30" s="286" t="s">
        <v>128</v>
      </c>
      <c r="C30" s="286"/>
      <c r="D30" s="25"/>
      <c r="E30" s="287">
        <f>E26+F26</f>
        <v>722.97199999999998</v>
      </c>
      <c r="F30" s="287"/>
      <c r="G30" s="68"/>
      <c r="H30" s="288">
        <f>H26+I26</f>
        <v>2653.6628000000001</v>
      </c>
      <c r="I30" s="288"/>
      <c r="J30" s="37"/>
      <c r="K30" s="38"/>
      <c r="L30" s="293"/>
      <c r="M30" s="293"/>
      <c r="N30" s="293"/>
      <c r="O30" s="293"/>
      <c r="P30" s="293"/>
      <c r="Q30" s="293"/>
      <c r="R30" s="293"/>
    </row>
    <row r="31" spans="1:18" ht="69.599999999999994" customHeight="1" x14ac:dyDescent="0.3">
      <c r="A31" s="9"/>
      <c r="B31" s="286" t="s">
        <v>129</v>
      </c>
      <c r="C31" s="286"/>
      <c r="D31" s="25"/>
      <c r="E31" s="287">
        <f>E27+F27</f>
        <v>8952</v>
      </c>
      <c r="F31" s="287"/>
      <c r="G31" s="68"/>
      <c r="H31" s="288">
        <f>H27+I27</f>
        <v>8952</v>
      </c>
      <c r="I31" s="288"/>
      <c r="J31" s="37"/>
      <c r="K31" s="38"/>
      <c r="L31" s="293"/>
      <c r="M31" s="293"/>
      <c r="N31" s="293"/>
      <c r="O31" s="293"/>
      <c r="P31" s="293"/>
      <c r="Q31" s="293"/>
      <c r="R31" s="293"/>
    </row>
    <row r="32" spans="1:18" ht="69.599999999999994" customHeight="1" x14ac:dyDescent="0.3">
      <c r="A32" s="9"/>
      <c r="B32" s="291" t="s">
        <v>130</v>
      </c>
      <c r="C32" s="291"/>
      <c r="D32" s="25"/>
      <c r="E32" s="292">
        <f>E30/E31</f>
        <v>8.0760947274352096E-2</v>
      </c>
      <c r="F32" s="292"/>
      <c r="G32" s="72"/>
      <c r="H32" s="289">
        <f>H30/H31</f>
        <v>0.29643239499553176</v>
      </c>
      <c r="I32" s="289"/>
      <c r="J32" s="41"/>
      <c r="K32" s="38"/>
      <c r="L32" s="293"/>
      <c r="M32" s="293"/>
      <c r="N32" s="293"/>
      <c r="O32" s="293"/>
      <c r="P32" s="293"/>
      <c r="Q32" s="293"/>
      <c r="R32" s="293"/>
    </row>
    <row r="33" spans="1:18" s="6" customFormat="1" ht="69.599999999999994" customHeight="1" x14ac:dyDescent="0.3">
      <c r="A33" s="9"/>
      <c r="B33" s="285" t="s">
        <v>44</v>
      </c>
      <c r="C33" s="285"/>
      <c r="D33" s="26"/>
      <c r="E33" s="290">
        <f>E32/$B$5</f>
        <v>4.1204564935893924E-2</v>
      </c>
      <c r="F33" s="290"/>
      <c r="G33" s="71"/>
      <c r="H33" s="290">
        <f>H32/$B$5</f>
        <v>0.15124101785486313</v>
      </c>
      <c r="I33" s="290"/>
      <c r="J33" s="42"/>
      <c r="K33" s="40"/>
      <c r="L33" s="293"/>
      <c r="M33" s="293"/>
      <c r="N33" s="293"/>
      <c r="O33" s="293"/>
      <c r="P33" s="293"/>
      <c r="Q33" s="293"/>
      <c r="R33" s="293"/>
    </row>
    <row r="34" spans="1:18" ht="52.7" customHeight="1" x14ac:dyDescent="0.3">
      <c r="A34" s="9"/>
      <c r="B34" s="7"/>
      <c r="C34" s="10"/>
      <c r="D34" s="10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</row>
  </sheetData>
  <sheetProtection algorithmName="SHA-512" hashValue="Tk0nNCgltqd7pRRYwScYEipR9WdPyvTgNzTsgT6lAAcCC0hL75fqRb+5sjTMdOhHjZczr8UaabtKOHYzcgb/pw==" saltValue="d/rsjDD0qxjW/P2y++TBgQ==" spinCount="100000" sheet="1" objects="1" scenarios="1" selectLockedCells="1"/>
  <mergeCells count="58">
    <mergeCell ref="O4:P4"/>
    <mergeCell ref="O5:P5"/>
    <mergeCell ref="L6:M6"/>
    <mergeCell ref="L11:R11"/>
    <mergeCell ref="L10:R10"/>
    <mergeCell ref="L8:R9"/>
    <mergeCell ref="L4:M4"/>
    <mergeCell ref="B4:C4"/>
    <mergeCell ref="B5:C5"/>
    <mergeCell ref="E8:F8"/>
    <mergeCell ref="H8:I8"/>
    <mergeCell ref="H4:I4"/>
    <mergeCell ref="H5:I5"/>
    <mergeCell ref="E4:F4"/>
    <mergeCell ref="E5:F5"/>
    <mergeCell ref="B28:C28"/>
    <mergeCell ref="B8:C9"/>
    <mergeCell ref="B10:B12"/>
    <mergeCell ref="B26:C26"/>
    <mergeCell ref="B20:B25"/>
    <mergeCell ref="L20:Q20"/>
    <mergeCell ref="L13:Q13"/>
    <mergeCell ref="L12:R12"/>
    <mergeCell ref="L19:R19"/>
    <mergeCell ref="B27:C27"/>
    <mergeCell ref="B13:B19"/>
    <mergeCell ref="L5:M5"/>
    <mergeCell ref="L16:Q16"/>
    <mergeCell ref="L17:Q17"/>
    <mergeCell ref="L18:Q18"/>
    <mergeCell ref="L15:Q15"/>
    <mergeCell ref="L14:Q14"/>
    <mergeCell ref="L33:R33"/>
    <mergeCell ref="L32:R32"/>
    <mergeCell ref="L31:R31"/>
    <mergeCell ref="L30:R30"/>
    <mergeCell ref="L29:R29"/>
    <mergeCell ref="L28:R28"/>
    <mergeCell ref="L27:R27"/>
    <mergeCell ref="L21:R21"/>
    <mergeCell ref="L24:Q24"/>
    <mergeCell ref="L26:R26"/>
    <mergeCell ref="L22:Q22"/>
    <mergeCell ref="L25:R25"/>
    <mergeCell ref="L23:Q23"/>
    <mergeCell ref="H32:I32"/>
    <mergeCell ref="B33:C33"/>
    <mergeCell ref="E33:F33"/>
    <mergeCell ref="H33:I33"/>
    <mergeCell ref="B32:C32"/>
    <mergeCell ref="E32:F32"/>
    <mergeCell ref="B29:C29"/>
    <mergeCell ref="B30:C30"/>
    <mergeCell ref="E30:F30"/>
    <mergeCell ref="H30:I30"/>
    <mergeCell ref="B31:C31"/>
    <mergeCell ref="E31:F31"/>
    <mergeCell ref="H31:I31"/>
  </mergeCells>
  <pageMargins left="0.25" right="0.25" top="0.25" bottom="0.25" header="0.3" footer="0.3"/>
  <pageSetup paperSize="9" scale="17" orientation="landscape" horizontalDpi="4294967292" verticalDpi="4294967292" r:id="rId1"/>
  <headerFooter alignWithMargins="0"/>
  <ignoredErrors>
    <ignoredError sqref="E32" evalError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8" r:id="rId4" name="Button 16">
              <controlPr defaultSize="0" print="0" autoFill="0" autoPict="0" macro="[0]!Macro14" altText="Resize to Fit Screen">
                <anchor moveWithCells="1">
                  <from>
                    <xdr:col>11</xdr:col>
                    <xdr:colOff>933450</xdr:colOff>
                    <xdr:row>0</xdr:row>
                    <xdr:rowOff>38100</xdr:rowOff>
                  </from>
                  <to>
                    <xdr:col>14</xdr:col>
                    <xdr:colOff>1847850</xdr:colOff>
                    <xdr:row>2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Factory Input Fields</vt:lpstr>
      <vt:lpstr>Product Style Costing</vt:lpstr>
      <vt:lpstr>Labour Minute Value Bulgaria</vt:lpstr>
      <vt:lpstr>'Labour Minute Value Bulgaria'!Print_Area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Koen Oosterom</dc:creator>
  <cp:lastModifiedBy>Koen Oosterom</cp:lastModifiedBy>
  <cp:lastPrinted>2018-11-27T07:27:44Z</cp:lastPrinted>
  <dcterms:created xsi:type="dcterms:W3CDTF">2018-11-05T12:32:05Z</dcterms:created>
  <dcterms:modified xsi:type="dcterms:W3CDTF">2020-11-15T11:58:31Z</dcterms:modified>
</cp:coreProperties>
</file>